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shared\CREDIT\LIHTC\2025 Program\QAP\Appendices\Final\"/>
    </mc:Choice>
  </mc:AlternateContent>
  <xr:revisionPtr revIDLastSave="0" documentId="13_ncr:1_{597444C6-DB3B-47AD-A549-C6AB1B70D32D}" xr6:coauthVersionLast="47" xr6:coauthVersionMax="47" xr10:uidLastSave="{00000000-0000-0000-0000-000000000000}"/>
  <bookViews>
    <workbookView xWindow="-108" yWindow="-108" windowWidth="23256" windowHeight="12576" xr2:uid="{A51D0F95-3D3F-4506-AD9F-5B9A12FA29A4}"/>
  </bookViews>
  <sheets>
    <sheet name="Max Cost Model" sheetId="1" r:id="rId1"/>
    <sheet name="Metro Counties" sheetId="2" r:id="rId2"/>
  </sheets>
  <externalReferences>
    <externalReference r:id="rId3"/>
    <externalReference r:id="rId4"/>
    <externalReference r:id="rId5"/>
    <externalReference r:id="rId6"/>
  </externalReferences>
  <definedNames>
    <definedName name="Accessory_Building_4">'[1]16. Project Costs'!$K$32</definedName>
    <definedName name="Accessory_Building_9">'[1]16. Project Costs'!$J$32</definedName>
    <definedName name="Accessory_Building_State">'[1]16. Project Costs'!$L$32</definedName>
    <definedName name="Accessory_Building_Total">'[1]16. Project Costs'!$F$32</definedName>
    <definedName name="Accountant">'[1]11. Project Team'!$D$117</definedName>
    <definedName name="Accountant_City">'[1]11. Project Team'!$D$121</definedName>
    <definedName name="Accountant_Contact_First_Name">'[1]11. Project Team'!$D$125</definedName>
    <definedName name="Accountant_Contact_Last_Name">'[1]11. Project Team'!$F$125</definedName>
    <definedName name="Accountant_Email_Address">'[1]11. Project Team'!$G$123</definedName>
    <definedName name="Accountant_Identity_of_Interest?">'[1]11. Project Team'!$F$115</definedName>
    <definedName name="Accountant_State">'[1]11. Project Team'!$F$121</definedName>
    <definedName name="Accountant_Street_Address">'[1]11. Project Team'!$D$119</definedName>
    <definedName name="Accountant_Telephone_Number">'[1]11. Project Team'!$D$123</definedName>
    <definedName name="Accountant_Zipcode">'[1]11. Project Team'!$H$121</definedName>
    <definedName name="Accting_Fees_4">'[1]16. Project Costs'!$K$163</definedName>
    <definedName name="Accting_Fees_9">'[1]16. Project Costs'!$J$163</definedName>
    <definedName name="Accting_Fees_State">'[1]16. Project Costs'!$L$163</definedName>
    <definedName name="Accting_Fees_Total">'[1]16. Project Costs'!$F$163</definedName>
    <definedName name="ACQ_Subtotal_4">'[1]16. Project Costs'!$K$20</definedName>
    <definedName name="ACQ_Subtotal_Total">'[1]16. Project Costs'!$F$20</definedName>
    <definedName name="Acquisition_Rehab_Units">'[1]5. Project Description'!$D$11</definedName>
    <definedName name="Adaptive_Reuse_Units">'[1]5. Project Description'!$D$12</definedName>
    <definedName name="Adjusted_building_basis">'[1]8. Site Control'!$D$31</definedName>
    <definedName name="Administrative_Rent___Free_Unit">'[1]18. Projected Operating Costs'!$D$22</definedName>
    <definedName name="Advertising___Marketing_Expense">'[1]18. Projected Operating Costs'!$D$11</definedName>
    <definedName name="Ag_Workers">'[2]Project Details'!$C$158</definedName>
    <definedName name="Ag_Workers_No_Of_Units">'[2]Project Details'!$D$158</definedName>
    <definedName name="Agreement_Date">'[2]Applicant Agreement'!$F$43</definedName>
    <definedName name="ALTA_4">'[1]16. Project Costs'!$K$119</definedName>
    <definedName name="ALTA_9">'[1]16. Project Costs'!$J$119</definedName>
    <definedName name="ALTA_State">'[1]16. Project Costs'!$L$119</definedName>
    <definedName name="ALTA_Total">'[1]16. Project Costs'!$F$119</definedName>
    <definedName name="Amount_1">'[1]14. Funding Sources'!$G$16</definedName>
    <definedName name="Amount_10">'[1]14. Funding Sources'!$G$25</definedName>
    <definedName name="Amount_2">'[1]14. Funding Sources'!$G$17</definedName>
    <definedName name="Amount_3">'[1]14. Funding Sources'!$G$18</definedName>
    <definedName name="Amount_4">'[1]14. Funding Sources'!$G$19</definedName>
    <definedName name="Amount_5">'[1]14. Funding Sources'!$G$20</definedName>
    <definedName name="Amount_6">'[1]14. Funding Sources'!$G$21</definedName>
    <definedName name="Amount_7">'[1]14. Funding Sources'!$G$22</definedName>
    <definedName name="Amount_8">'[1]14. Funding Sources'!$G$23</definedName>
    <definedName name="Amount_9">'[1]14. Funding Sources'!$G$24</definedName>
    <definedName name="And_Number_of_Units">'[1]5. Project Description'!$D$17</definedName>
    <definedName name="Annual_DSC_1">'[1]14. Funding Sources'!$M$16</definedName>
    <definedName name="Annual_DSC_10">'[1]14. Funding Sources'!$M$25</definedName>
    <definedName name="Annual_DSC_2">'[1]14. Funding Sources'!$M$17</definedName>
    <definedName name="Annual_DSC_3">'[1]14. Funding Sources'!$M$18</definedName>
    <definedName name="Annual_DSC_4">'[1]14. Funding Sources'!$M$19</definedName>
    <definedName name="Annual_DSC_5">'[1]14. Funding Sources'!$M$20</definedName>
    <definedName name="Annual_DSC_6">'[1]14. Funding Sources'!$M$21</definedName>
    <definedName name="Annual_DSC_7">'[1]14. Funding Sources'!$M$22</definedName>
    <definedName name="Annual_DSC_8">'[1]14. Funding Sources'!$M$23</definedName>
    <definedName name="Annual_DSC_9">'[1]14. Funding Sources'!$M$24</definedName>
    <definedName name="Annual_Replacement_Reserve">'[1]18. Projected Operating Costs'!$D$87</definedName>
    <definedName name="Any_existing_LURA?">'[1]5. Project Description'!$D$32</definedName>
    <definedName name="Applicant_Information">'[1]6. Applicant Information'!$B$6</definedName>
    <definedName name="Application_Threshold">'[1]Threshold Checklist'!$D$1</definedName>
    <definedName name="ApplicationType">'[1]Dropdown Lists'!$G$2:$G$4</definedName>
    <definedName name="Appraisals_4">'[1]16. Project Costs'!$K$140</definedName>
    <definedName name="Appraisals_9">'[1]16. Project Costs'!$J$140</definedName>
    <definedName name="Appraisals_State">'[1]16. Project Costs'!$L$140</definedName>
    <definedName name="Appraisals_Total">'[1]16. Project Costs'!$F$140</definedName>
    <definedName name="Apt_Type_61">'[1]13. Unit Mix'!$C$113</definedName>
    <definedName name="Apt_Type_62">'[1]13. Unit Mix'!$C$114</definedName>
    <definedName name="Apt_Type_63">'[1]13. Unit Mix'!$C$115</definedName>
    <definedName name="Arch_Design_4">'[1]16. Project Costs'!$K$116</definedName>
    <definedName name="Arch_Design_9">'[1]16. Project Costs'!$J$116</definedName>
    <definedName name="Arch_Design_State">'[1]16. Project Costs'!$L$116</definedName>
    <definedName name="Arch_Design_Total">'[1]16. Project Costs'!$F$116</definedName>
    <definedName name="Arch_Super_4">'[1]16. Project Costs'!$K$117</definedName>
    <definedName name="Arch_Super_9">'[1]16. Project Costs'!$J$117</definedName>
    <definedName name="Arch_Super_State">'[1]16. Project Costs'!$L$117</definedName>
    <definedName name="Arch_Super_Total">'[1]16. Project Costs'!$F$117</definedName>
    <definedName name="Architect">'[1]11. Project Team'!$D$87</definedName>
    <definedName name="Architect_Address">'[2]Development Team'!$D$221</definedName>
    <definedName name="Architect_City">'[1]11. Project Team'!$D$91</definedName>
    <definedName name="Architect_Contact_First_Name">'[1]11. Project Team'!$D$95</definedName>
    <definedName name="Architect_Contact_Last_Name">'[1]11. Project Team'!$F$95</definedName>
    <definedName name="Architect_Email">'[2]Development Team'!$G$225</definedName>
    <definedName name="Architect_Email_Address">'[1]11. Project Team'!$G$93</definedName>
    <definedName name="Architect_Identity_of_Interest?">'[1]11. Project Team'!$F$85</definedName>
    <definedName name="Architect_Name">'[2]Development Team'!$D$220</definedName>
    <definedName name="Architect_Phone">'[2]Development Team'!$G$224</definedName>
    <definedName name="Architect_State">'[1]11. Project Team'!$F$91</definedName>
    <definedName name="Architect_Street_Address">'[1]11. Project Team'!$D$89</definedName>
    <definedName name="Architect_TaxID">'[2]Development Team'!$D$227</definedName>
    <definedName name="Architect_Telephone_Number">'[1]11. Project Team'!$D$93</definedName>
    <definedName name="Architect_Zip">'[2]Development Team'!$D$225</definedName>
    <definedName name="Architect_Zipcode">'[1]11. Project Team'!$H$91</definedName>
    <definedName name="Area_of_Economic_Opportunity">'[1]37. Areas of Economic Opp'!$B$6</definedName>
    <definedName name="Areas_Economic_Opp_Points">'[1]24. Instructions Scoring Sum'!$G$44</definedName>
    <definedName name="Attorney">'[1]11. Project Team'!$D$102</definedName>
    <definedName name="Attorney_City">'[1]11. Project Team'!$D$106</definedName>
    <definedName name="Attorney_Email_Address">'[1]11. Project Team'!$G$108</definedName>
    <definedName name="Attorney_Identity_of_Interest?">'[1]11. Project Team'!$D$100</definedName>
    <definedName name="Attorney_State">'[1]11. Project Team'!$F$106</definedName>
    <definedName name="Attorney_Street_Address">'[1]11. Project Team'!$D$104</definedName>
    <definedName name="Attorney_Telephone_Number">'[1]11. Project Team'!$D$108</definedName>
    <definedName name="Attorney_Zipcode">'[1]11. Project Team'!$H$106</definedName>
    <definedName name="Auditing_Expenses___Project_Only">'[1]18. Projected Operating Costs'!$D$24</definedName>
    <definedName name="Bad_Debt_Expense">'[1]18. Projected Operating Costs'!$D$27</definedName>
    <definedName name="Bond_Issuance_Fee_Total">'[1]16. Project Costs'!$F$78</definedName>
    <definedName name="Bonding_Fee_Subtotal_Total">'[1]16. Project Costs'!$F$79</definedName>
    <definedName name="Bookkeeping_Fees_Accounting_Services">'[1]18. Projected Operating Costs'!$D$25</definedName>
    <definedName name="Boundry_4">'[1]16. Project Costs'!$K$148</definedName>
    <definedName name="Boundry_Total">'[1]16. Project Costs'!$F$148</definedName>
    <definedName name="Builders_Overhead_4">'[1]16. Project Costs'!$K$56</definedName>
    <definedName name="Builders_Overhead_9">'[1]16. Project Costs'!$J$56</definedName>
    <definedName name="Builders_Overhead_State">'[1]16. Project Costs'!$L$56</definedName>
    <definedName name="Builders_Overhead_Total">'[1]16. Project Costs'!$F$56</definedName>
    <definedName name="Builders_Profit_4">'[1]16. Project Costs'!$K$57</definedName>
    <definedName name="Builders_Profit_9">'[1]16. Project Costs'!$J$57</definedName>
    <definedName name="Builders_Profit_State">'[1]16. Project Costs'!$L$57</definedName>
    <definedName name="Builders_Profit_Total">'[1]16. Project Costs'!$F$57</definedName>
    <definedName name="Builders_Risk_Ins_4">'[1]16. Project Costs'!$K$59</definedName>
    <definedName name="Builders_Risk_Ins_Total">'[1]16. Project Costs'!$F$59</definedName>
    <definedName name="Building_4">'[1]16. Project Costs'!$K$23</definedName>
    <definedName name="Building_9">'[1]16. Project Costs'!$J$23</definedName>
    <definedName name="Building_Acq_4">'[1]16. Project Costs'!$K$17</definedName>
    <definedName name="Building_Acq_State">'[1]16. Project Costs'!$L$17</definedName>
    <definedName name="Building_Acq_Total">'[1]16. Project Costs'!$F$17</definedName>
    <definedName name="Building_Address_1">'[1]8. Site Control'!$C$44</definedName>
    <definedName name="Building_Address_10">'[1]8. Site Control'!$C$53</definedName>
    <definedName name="Building_Address_11">'[1]8. Site Control'!$C$54</definedName>
    <definedName name="Building_Address_12">'[1]8. Site Control'!$C$55</definedName>
    <definedName name="Building_Address_13">'[1]8. Site Control'!$C$56</definedName>
    <definedName name="Building_Address_14">'[1]8. Site Control'!$C$57</definedName>
    <definedName name="Building_Address_15">'[1]8. Site Control'!$C$58</definedName>
    <definedName name="Building_Address_16">'[1]8. Site Control'!$C$59</definedName>
    <definedName name="Building_Address_17">'[1]8. Site Control'!$C$60</definedName>
    <definedName name="Building_Address_18">'[1]8. Site Control'!$C$61</definedName>
    <definedName name="Building_Address_19">'[1]8. Site Control'!$C$62</definedName>
    <definedName name="Building_Address_2">'[1]8. Site Control'!$C$45</definedName>
    <definedName name="Building_Address_20">'[1]8. Site Control'!$C$63</definedName>
    <definedName name="Building_Address_21">'[1]8. Site Control'!$C$64</definedName>
    <definedName name="Building_Address_22">'[1]8. Site Control'!$C$65</definedName>
    <definedName name="Building_Address_23">'[1]8. Site Control'!$C$66</definedName>
    <definedName name="Building_Address_24">'[1]8. Site Control'!$C$67</definedName>
    <definedName name="Building_Address_25">'[1]8. Site Control'!$C$68</definedName>
    <definedName name="Building_Address_26">'[1]8. Site Control'!$C$69</definedName>
    <definedName name="Building_Address_27">'[1]8. Site Control'!$C$70</definedName>
    <definedName name="Building_Address_28">'[1]8. Site Control'!$C$71</definedName>
    <definedName name="Building_Address_29">'[1]8. Site Control'!$C$72</definedName>
    <definedName name="Building_Address_3">'[1]8. Site Control'!$C$46</definedName>
    <definedName name="Building_Address_30">'[1]8. Site Control'!$C$73</definedName>
    <definedName name="Building_Address_31">'[1]8. Site Control'!$C$74</definedName>
    <definedName name="Building_Address_32">'[1]8. Site Control'!$C$75</definedName>
    <definedName name="Building_Address_33">'[1]8. Site Control'!$C$76</definedName>
    <definedName name="Building_Address_34">'[1]8. Site Control'!$C$77</definedName>
    <definedName name="Building_Address_4">'[1]8. Site Control'!$C$47</definedName>
    <definedName name="Building_Address_5">'[1]8. Site Control'!$C$48</definedName>
    <definedName name="Building_Address_6">'[1]8. Site Control'!$C$49</definedName>
    <definedName name="Building_Address_7">'[1]8. Site Control'!$C$50</definedName>
    <definedName name="Building_Address_8">'[1]8. Site Control'!$C$51</definedName>
    <definedName name="Building_Address_9">'[1]8. Site Control'!$C$52</definedName>
    <definedName name="Building_City_1">'[1]8. Site Control'!$D$44</definedName>
    <definedName name="Building_City_10">'[1]8. Site Control'!$D$53</definedName>
    <definedName name="Building_City_11">'[1]8. Site Control'!$D$54</definedName>
    <definedName name="Building_City_12">'[1]8. Site Control'!$D$55</definedName>
    <definedName name="Building_City_13">'[1]8. Site Control'!$D$56</definedName>
    <definedName name="Building_City_14">'[1]8. Site Control'!$D$57</definedName>
    <definedName name="Building_City_15">'[1]8. Site Control'!$D$58</definedName>
    <definedName name="Building_City_16">'[1]8. Site Control'!$D$59</definedName>
    <definedName name="Building_City_17">'[1]8. Site Control'!$D$60</definedName>
    <definedName name="Building_City_18">'[1]8. Site Control'!$D$61</definedName>
    <definedName name="Building_City_19">'[1]8. Site Control'!$D$62</definedName>
    <definedName name="Building_City_2">'[1]8. Site Control'!$D$45</definedName>
    <definedName name="Building_City_20">'[1]8. Site Control'!$D$63</definedName>
    <definedName name="Building_City_21">'[1]8. Site Control'!$D$64</definedName>
    <definedName name="Building_City_22">'[1]8. Site Control'!$D$65</definedName>
    <definedName name="Building_City_23">'[1]8. Site Control'!$D$66</definedName>
    <definedName name="Building_City_24">'[1]8. Site Control'!$D$67</definedName>
    <definedName name="Building_City_25">'[1]8. Site Control'!$D$68</definedName>
    <definedName name="Building_City_26">'[1]8. Site Control'!$D$69</definedName>
    <definedName name="Building_City_27">'[1]8. Site Control'!$D$70</definedName>
    <definedName name="Building_City_28">'[1]8. Site Control'!$D$71</definedName>
    <definedName name="Building_City_29">'[1]8. Site Control'!$D$72</definedName>
    <definedName name="Building_City_3">'[1]8. Site Control'!$D$46</definedName>
    <definedName name="Building_City_30">'[1]8. Site Control'!$D$73</definedName>
    <definedName name="Building_City_31">'[1]8. Site Control'!$D$74</definedName>
    <definedName name="Building_City_32">'[1]8. Site Control'!$D$75</definedName>
    <definedName name="Building_City_33">'[1]8. Site Control'!$D$76</definedName>
    <definedName name="Building_City_34">'[1]8. Site Control'!$D$77</definedName>
    <definedName name="Building_City_4">'[1]8. Site Control'!$D$47</definedName>
    <definedName name="Building_City_5">'[1]8. Site Control'!$D$48</definedName>
    <definedName name="Building_City_6">'[1]8. Site Control'!$D$49</definedName>
    <definedName name="Building_City_7">'[1]8. Site Control'!$D$50</definedName>
    <definedName name="Building_City_8">'[1]8. Site Control'!$D$51</definedName>
    <definedName name="Building_City_9">'[1]8. Site Control'!$D$52</definedName>
    <definedName name="Building_State">'[1]16. Project Costs'!$L$23</definedName>
    <definedName name="Building_Total">'[1]16. Project Costs'!$F$23</definedName>
    <definedName name="Building_Zip_Code_1">'[1]8. Site Control'!$E$44</definedName>
    <definedName name="Building_Zip_Code_10">'[1]8. Site Control'!$E$53</definedName>
    <definedName name="Building_Zip_Code_11">'[1]8. Site Control'!$E$54</definedName>
    <definedName name="Building_Zip_Code_12">'[1]8. Site Control'!$E$55</definedName>
    <definedName name="Building_Zip_Code_13">'[1]8. Site Control'!$E$56</definedName>
    <definedName name="Building_Zip_Code_14">'[1]8. Site Control'!$E$57</definedName>
    <definedName name="Building_Zip_Code_15">'[1]8. Site Control'!$E$58</definedName>
    <definedName name="Building_Zip_Code_16">'[1]8. Site Control'!$E$59</definedName>
    <definedName name="Building_Zip_Code_17">'[1]8. Site Control'!$E$60</definedName>
    <definedName name="Building_Zip_Code_18">'[1]8. Site Control'!$E$61</definedName>
    <definedName name="Building_Zip_Code_19">'[1]8. Site Control'!$E$62</definedName>
    <definedName name="Building_Zip_Code_2">'[1]8. Site Control'!$E$45</definedName>
    <definedName name="Building_Zip_Code_20">'[1]8. Site Control'!$E$63</definedName>
    <definedName name="Building_Zip_Code_21">'[1]8. Site Control'!$E$64</definedName>
    <definedName name="Building_Zip_Code_22">'[1]8. Site Control'!$E$65</definedName>
    <definedName name="Building_Zip_Code_23">'[1]8. Site Control'!$E$66</definedName>
    <definedName name="Building_Zip_Code_24">'[1]8. Site Control'!$E$67</definedName>
    <definedName name="Building_Zip_Code_25">'[1]8. Site Control'!$E$68</definedName>
    <definedName name="Building_Zip_Code_26">'[1]8. Site Control'!$E$69</definedName>
    <definedName name="Building_Zip_Code_27">'[1]8. Site Control'!$E$70</definedName>
    <definedName name="Building_Zip_Code_28">'[1]8. Site Control'!$E$71</definedName>
    <definedName name="Building_Zip_Code_29">'[1]8. Site Control'!$E$72</definedName>
    <definedName name="Building_Zip_Code_3">'[1]8. Site Control'!$E$46</definedName>
    <definedName name="Building_Zip_Code_30">'[1]8. Site Control'!$E$73</definedName>
    <definedName name="Building_Zip_Code_31">'[1]8. Site Control'!$E$74</definedName>
    <definedName name="Building_Zip_Code_32">'[1]8. Site Control'!$E$75</definedName>
    <definedName name="Building_Zip_Code_33">'[1]8. Site Control'!$E$76</definedName>
    <definedName name="Building_Zip_Code_34">'[1]8. Site Control'!$E$77</definedName>
    <definedName name="Building_Zip_Code_4">'[1]8. Site Control'!$E$47</definedName>
    <definedName name="Building_Zip_Code_5">'[1]8. Site Control'!$E$48</definedName>
    <definedName name="Building_Zip_Code_6">'[1]8. Site Control'!$E$49</definedName>
    <definedName name="Building_Zip_Code_7">'[1]8. Site Control'!$E$50</definedName>
    <definedName name="Building_Zip_Code_8">'[1]8. Site Control'!$E$51</definedName>
    <definedName name="Building_Zip_Code_9">'[1]8. Site Control'!$E$52</definedName>
    <definedName name="Buildings_Occupied">'[1]7. Site Description'!$E$24</definedName>
    <definedName name="Capital_Needs_Res_Total">'[1]16. Project Costs'!$F$133</definedName>
    <definedName name="Capitalized_Reserv_Subtotal_Total">'[1]16. Project Costs'!$F$137</definedName>
    <definedName name="Catalyst_for_Revitalization">'[1]37. Catalyst for Revitalization'!$B$6</definedName>
    <definedName name="CBRF">'[1]5. Project Description'!$D$44</definedName>
    <definedName name="CBRF_Number_of_Units">'[1]5. Project Description'!$F$44</definedName>
    <definedName name="CMI_1">'[1]13. Unit Mix'!$I$18</definedName>
    <definedName name="CMI_Percentage_Unit_Mix" comment="CMI% used on Unit Mix page to define the income designations for the unit(s).">'[1]Dropdown Lists'!$I$2:$I$8</definedName>
    <definedName name="CoDeveloper_Address">'[2]Development Team'!$J$10</definedName>
    <definedName name="CoDeveloper_City">'[2]Development Team'!$J$11</definedName>
    <definedName name="CoDeveloper_County">'[2]Development Team'!$J$12</definedName>
    <definedName name="CoDeveloper_Email">'[2]Development Team'!$M$17</definedName>
    <definedName name="CoDeveloper_Name">'[2]Development Team'!$J$9</definedName>
    <definedName name="CoDeveloper_Phone">'[2]Development Team'!$M$15</definedName>
    <definedName name="CoDeveloper_State">'[2]Development Team'!$J$13</definedName>
    <definedName name="CoDeveloper_TaxID">'[2]Development Team'!$J$15</definedName>
    <definedName name="CoDeveloper_Zip">'[2]Development Team'!$J$14</definedName>
    <definedName name="Community_Building">'[1]12. Project &amp; Unit Amenities'!$D$18</definedName>
    <definedName name="Community_Room">'[1]12. Project &amp; Unit Amenities'!$D$19</definedName>
    <definedName name="Community_Room___Sq._Ft.">'[1]12. Project &amp; Unit Amenities'!$G$19</definedName>
    <definedName name="Community_Service_Facilities">'[1]40.Community Service Facilities'!$B$6</definedName>
    <definedName name="Community_Service_Facilities_Points">'[1]24. Instructions Scoring Sum'!$G$47</definedName>
    <definedName name="Constr_Hazard_insur_4">'[1]16. Project Costs'!$K$95</definedName>
    <definedName name="Constr_Hazard_insur_9">'[1]16. Project Costs'!$J$95</definedName>
    <definedName name="Constr_Hazard_insur_State">'[1]16. Project Costs'!$L$95</definedName>
    <definedName name="Constr_Hazard_insur_Total">'[1]16. Project Costs'!$F$95</definedName>
    <definedName name="Constr_Lender_Fees_4">'[1]16. Project Costs'!$K$86</definedName>
    <definedName name="Constr_Lender_Fees_Total">'[1]16. Project Costs'!$F$86</definedName>
    <definedName name="Constr_Liability_4">'[1]16. Project Costs'!$K$96</definedName>
    <definedName name="Constr_Liability_Total">'[1]16. Project Costs'!$F$96</definedName>
    <definedName name="Constr_Mgmt_Fee_4">'[1]16. Project Costs'!$K$58</definedName>
    <definedName name="Constr_Mgmt_Fee_9">'[1]16. Project Costs'!$J$58</definedName>
    <definedName name="Constr_Mgmt_Fee_State">'[1]16. Project Costs'!$L$58</definedName>
    <definedName name="Constr_Mgmt_Fee_Total">'[1]16. Project Costs'!$F$58</definedName>
    <definedName name="Constr_Period_Int_4">'[1]16. Project Costs'!$K$84</definedName>
    <definedName name="Constr_Period_Int_9">'[1]16. Project Costs'!$J$84</definedName>
    <definedName name="Constr_Period_Int_State">'[1]16. Project Costs'!$L$84</definedName>
    <definedName name="Constr_Period_Int_Total">'[1]16. Project Costs'!$F$84</definedName>
    <definedName name="Construction_Amount_1">'[1]14. Funding Sources'!$E$52</definedName>
    <definedName name="Construction_Amount_10">'[1]14. Funding Sources'!$E$61</definedName>
    <definedName name="Construction_Amount_11">'[1]14. Funding Sources'!$E$62</definedName>
    <definedName name="Construction_Amount_12">'[1]14. Funding Sources'!$E$63</definedName>
    <definedName name="Construction_Amount_2">'[1]14. Funding Sources'!$E$53</definedName>
    <definedName name="Construction_Amount_3">'[1]14. Funding Sources'!$E$54</definedName>
    <definedName name="Construction_Amount_4">'[1]14. Funding Sources'!$E$55</definedName>
    <definedName name="Construction_Amount_5">'[1]14. Funding Sources'!$E$56</definedName>
    <definedName name="Construction_Amount_6">'[1]14. Funding Sources'!$E$57</definedName>
    <definedName name="Construction_Amount_7">'[1]14. Funding Sources'!$E$58</definedName>
    <definedName name="Construction_Amount_8">'[1]14. Funding Sources'!$E$59</definedName>
    <definedName name="Construction_Amount_9">'[1]14. Funding Sources'!$E$60</definedName>
    <definedName name="Construction_Complete">'[1]5. Project Description'!$D$94</definedName>
    <definedName name="Construction_Draw_Schedule">'[1]23. Construction Draw Schedule'!$B$7</definedName>
    <definedName name="Construction_Loan_Closing">'[1]5. Project Description'!$D$92</definedName>
    <definedName name="Construction_Rate_1">'[1]14. Funding Sources'!$G$52</definedName>
    <definedName name="Construction_Rate_10">'[1]14. Funding Sources'!$G$61</definedName>
    <definedName name="Construction_Rate_11">'[1]14. Funding Sources'!$G$62</definedName>
    <definedName name="Construction_Rate_12">'[1]14. Funding Sources'!$G$63</definedName>
    <definedName name="Construction_Rate_2">'[1]14. Funding Sources'!$G$53</definedName>
    <definedName name="Construction_Rate_3">'[1]14. Funding Sources'!$G$54</definedName>
    <definedName name="Construction_Rate_4">'[1]14. Funding Sources'!$G$55</definedName>
    <definedName name="Construction_Rate_5">'[1]14. Funding Sources'!$G$56</definedName>
    <definedName name="Construction_Rate_6">'[1]14. Funding Sources'!$G$57</definedName>
    <definedName name="Construction_Rate_7">'[1]14. Funding Sources'!$G$58</definedName>
    <definedName name="Construction_Rate_8">'[1]14. Funding Sources'!$G$59</definedName>
    <definedName name="Construction_Rate_9">'[1]14. Funding Sources'!$G$60</definedName>
    <definedName name="Construction_Source_1">'[1]14. Funding Sources'!$C$52</definedName>
    <definedName name="Construction_Source_10">'[1]14. Funding Sources'!$C$61</definedName>
    <definedName name="Construction_Source_11">'[1]14. Funding Sources'!$C$62</definedName>
    <definedName name="Construction_Source_12">'[1]14. Funding Sources'!$C$63</definedName>
    <definedName name="Construction_Source_2">'[1]14. Funding Sources'!$C$53</definedName>
    <definedName name="Construction_Source_3">'[1]14. Funding Sources'!$C$54</definedName>
    <definedName name="Construction_Source_4">'[1]14. Funding Sources'!$C$55</definedName>
    <definedName name="Construction_Source_5">'[1]14. Funding Sources'!$C$56</definedName>
    <definedName name="Construction_Source_6">'[1]14. Funding Sources'!$C$57</definedName>
    <definedName name="Construction_Source_7">'[1]14. Funding Sources'!$C$58</definedName>
    <definedName name="Construction_Source_8">'[1]14. Funding Sources'!$C$59</definedName>
    <definedName name="Construction_Source_9">'[1]14. Funding Sources'!$C$60</definedName>
    <definedName name="Construction_Start_Date">'[1]5. Project Description'!$D$93</definedName>
    <definedName name="Construction_Term_1">'[1]14. Funding Sources'!$H$52</definedName>
    <definedName name="Construction_Term_10">'[1]14. Funding Sources'!$H$61</definedName>
    <definedName name="Construction_Term_11">'[1]14. Funding Sources'!$H$62</definedName>
    <definedName name="Construction_Term_12">'[1]14. Funding Sources'!$H$63</definedName>
    <definedName name="Construction_Term_2">'[1]14. Funding Sources'!$H$53</definedName>
    <definedName name="Construction_Term_3">'[1]14. Funding Sources'!$H$54</definedName>
    <definedName name="Construction_Term_4">'[1]14. Funding Sources'!$H$55</definedName>
    <definedName name="Construction_Term_5">'[1]14. Funding Sources'!$H$56</definedName>
    <definedName name="Construction_Term_6">'[1]14. Funding Sources'!$H$57</definedName>
    <definedName name="Construction_Term_7">'[1]14. Funding Sources'!$H$58</definedName>
    <definedName name="Construction_Term_8">'[1]14. Funding Sources'!$H$59</definedName>
    <definedName name="Construction_Term_9">'[1]14. Funding Sources'!$H$60</definedName>
    <definedName name="Consult_Agent_4">'[1]16. Project Costs'!$K$174</definedName>
    <definedName name="Consult_Agent_9">'[1]16. Project Costs'!$J$174</definedName>
    <definedName name="Consult_Agent_State">'[1]16. Project Costs'!$L$174</definedName>
    <definedName name="Consult_Agent_Total">'[1]16. Project Costs'!$F$174</definedName>
    <definedName name="Consultant_Address">'[2]Development Team'!$D$40</definedName>
    <definedName name="Consultant_City">'[1]11. Project Team'!$D$31</definedName>
    <definedName name="Consultant_Contact_First_Name">'[1]11. Project Team'!$D$35</definedName>
    <definedName name="Consultant_Contact_Last_Name">'[1]11. Project Team'!$F$35</definedName>
    <definedName name="Consultant_County">'[2]Development Team'!$D$42</definedName>
    <definedName name="Consultant_Email_Address">'[1]11. Project Team'!$G$33</definedName>
    <definedName name="Consultant_Identity_of_Interest?">'[1]11. Project Team'!$F$25</definedName>
    <definedName name="Consultant_Name">'[1]11. Project Team'!$D$27</definedName>
    <definedName name="Consultant_Phone">'[2]Development Team'!$D$31</definedName>
    <definedName name="Consultant_State">'[1]11. Project Team'!$F$31</definedName>
    <definedName name="Consultant_Street_Address">'[1]11. Project Team'!$D$29</definedName>
    <definedName name="Consultant_TaxID">'[2]Development Team'!$D$45</definedName>
    <definedName name="Consultant_Telephone_Number">'[1]11. Project Team'!$D$33</definedName>
    <definedName name="Consultant_Zip">'[2]Development Team'!$D$44</definedName>
    <definedName name="Consultant_Zipcode">'[1]11. Project Team'!$H$31</definedName>
    <definedName name="Contingency_Subtotal_Total">'[1]16. Project Costs'!$F$66</definedName>
    <definedName name="Contractor_City">'[1]11. Project Team'!$D$46</definedName>
    <definedName name="Contractor_Contact_First_Name">'[1]11. Project Team'!$D$50</definedName>
    <definedName name="Contractor_Contact_Last_Name">'[1]11. Project Team'!$F$50</definedName>
    <definedName name="Contractor_Email_Address">'[1]11. Project Team'!$G$48</definedName>
    <definedName name="Contractor_Identity_of_Interest?">'[1]11. Project Team'!$D$40</definedName>
    <definedName name="Contractor_Name">'[1]11. Project Team'!$D$42</definedName>
    <definedName name="Contractor_Related_Fees_Subtotal_Total">'[1]16. Project Costs'!$F$101</definedName>
    <definedName name="Contractor_State">'[1]11. Project Team'!$F$46</definedName>
    <definedName name="Contractor_Street_Address">'[1]11. Project Team'!$D$44</definedName>
    <definedName name="Contractor_Telephone_Number">'[1]11. Project Team'!$D$48</definedName>
    <definedName name="Contractor_Zipcode">'[1]11. Project Team'!$H$46</definedName>
    <definedName name="Contracts">'[1]18. Projected Operating Costs'!$D$41</definedName>
    <definedName name="Convention_and_Meetings">'[1]18. Projected Operating Costs'!$D$9</definedName>
    <definedName name="Costs_AccountingFees">'[2]Budget Uses'!$E$98</definedName>
    <definedName name="Costs_ApplicationDevelopmentConsultantFees">'[2]Budget Uses'!$E$99</definedName>
    <definedName name="Costs_Appraisal">'[2]Budget Uses'!$E$49</definedName>
    <definedName name="Costs_CapitalNeedsAssessment">'[2]Budget Uses'!$E$47</definedName>
    <definedName name="Costs_Construction_Interest">'[2]Budget Uses'!$E$65</definedName>
    <definedName name="Costs_DeveloperFeeDSB">'[2]Budget Uses'!$E$59</definedName>
    <definedName name="Costs_DevelopmentContingency">'[2]Budget Uses'!$E$60</definedName>
    <definedName name="Costs_EngineeringFees">'[2]Budget Uses'!$E$48</definedName>
    <definedName name="Costs_ImpactFeesTapFeesTaxesSDC">'[2]Budget Uses'!$E$46</definedName>
    <definedName name="Costs_Insurance">'[2]Budget Uses'!$E$93</definedName>
    <definedName name="Costs_Land">'[2]Budget Uses'!$E$12</definedName>
    <definedName name="Costs_Land_Use_Approvals">'[2]Budget Uses'!$E$45</definedName>
    <definedName name="Costs_LegalFees">'[2]Budget Uses'!$E$97</definedName>
    <definedName name="Costs_MarketStudy">'[2]Budget Uses'!$E$50</definedName>
    <definedName name="Costs_OrganizationFees">'[2]Budget Uses'!$E$101</definedName>
    <definedName name="Costs_SurveyCosts">'[2]Budget Uses'!$E$43</definedName>
    <definedName name="Credit_Calc">'[1]17. Credit Calc'!$C$6</definedName>
    <definedName name="Credit_Enhance_Fee_4">'[1]16. Project Costs'!$K$91</definedName>
    <definedName name="Credit_Enhance_Fee_9">'[1]16. Project Costs'!$J$91</definedName>
    <definedName name="Credit_Enhance_Fee_State">'[1]16. Project Costs'!$L$91</definedName>
    <definedName name="Credit_Enhance_Fee_Total">'[1]16. Project Costs'!$F$91</definedName>
    <definedName name="Credit_Enhance_Perm_Loan_Total">'[1]16. Project Costs'!$F$109</definedName>
    <definedName name="Credit_percentage_applied_for">'[1]5. Project Description'!$D$57</definedName>
    <definedName name="DA_City">'[1]11. Project Team'!$D$76</definedName>
    <definedName name="DA_Email_Address">'[1]11. Project Team'!$G$78</definedName>
    <definedName name="DA_First_Name">'[1]11. Project Team'!$D$80</definedName>
    <definedName name="DA_Identity_of_Interest?">'[1]11. Project Team'!$F$70</definedName>
    <definedName name="DA_Last_Name">'[1]11. Project Team'!$F$80</definedName>
    <definedName name="DA_State">'[1]11. Project Team'!$F$76</definedName>
    <definedName name="DA_Street_Address">'[1]11. Project Team'!$D$74</definedName>
    <definedName name="DA_Telephone_Number">'[1]11. Project Team'!$D$78</definedName>
    <definedName name="DA_Zipcode">'[1]11. Project Team'!$H$76</definedName>
    <definedName name="Date_first_building_is_to_be_placed_in_service">'[1]5. Project Description'!$D$95</definedName>
    <definedName name="Date_last_building_is_to_be_placed_in_service">'[1]5. Project Description'!$D$96</definedName>
    <definedName name="DateOfApplication">[1]ProLink!$F$3</definedName>
    <definedName name="Deal_Name">[2]Prolink!$F$15</definedName>
    <definedName name="Deal_Stage">[1]ProLink!$F$5</definedName>
    <definedName name="Deal_Status">[1]ProLink!$F$6</definedName>
    <definedName name="Debt_Serv_Reserve_Total">'[1]16. Project Costs'!$F$132</definedName>
    <definedName name="Demolition_9">'[1]16. Project Costs'!$J$45</definedName>
    <definedName name="Demolition_State">'[1]16. Project Costs'!$L$45</definedName>
    <definedName name="Demolition_Total">'[1]16. Project Costs'!$F$45</definedName>
    <definedName name="Demotition_Required">'[1]7. Site Description'!$E$19</definedName>
    <definedName name="Describe_Differences_in_Low_income___Market_rate_Unit_Amenities">'[1]12. Project &amp; Unit Amenities'!$D$49</definedName>
    <definedName name="Design_Architect">'[1]11. Project Team'!$D$72</definedName>
    <definedName name="Detached_Single_Family">'[1]5. Project Description'!$D$69</definedName>
    <definedName name="Detached_Two_Family__Duplex">'[1]5. Project Description'!$D$70</definedName>
    <definedName name="DEV_Contact_First_Name">'[1]6. Applicant Information'!$D$21</definedName>
    <definedName name="DEV_Contact_First_Name_2">'[1]6. Applicant Information'!$D$36</definedName>
    <definedName name="DEV_Contact_First_Name_3">'[1]6. Applicant Information'!$D$51</definedName>
    <definedName name="DEV_Contact_First_Name_4">'[1]6. Applicant Information'!$D$66</definedName>
    <definedName name="DEV_Contact_Last_Name">'[1]6. Applicant Information'!$F$21</definedName>
    <definedName name="DEV_Contact_Last_Name_2">'[1]6. Applicant Information'!$F$36</definedName>
    <definedName name="DEV_Contact_Last_Name_3">'[1]6. Applicant Information'!$F$51</definedName>
    <definedName name="DEV_Contact_Last_Name_4">'[1]6. Applicant Information'!$F$66</definedName>
    <definedName name="DEV_Email_Address">'[1]6. Applicant Information'!$D$23</definedName>
    <definedName name="Dev_Fee_Deferred_4">'[1]16. Project Costs'!$K$172</definedName>
    <definedName name="Dev_Fee_Deferred_9">'[1]16. Project Costs'!$J$172</definedName>
    <definedName name="Dev_Fee_Deferred_State">'[1]16. Project Costs'!$L$172</definedName>
    <definedName name="Dev_Fee_Deferred_Total">'[1]16. Project Costs'!$F$172</definedName>
    <definedName name="Dev_Fee_Received_4">'[1]16. Project Costs'!$K$171</definedName>
    <definedName name="Dev_Fee_Received_9">'[1]16. Project Costs'!$J$171</definedName>
    <definedName name="Dev_Fee_Received_State">'[1]16. Project Costs'!$L$171</definedName>
    <definedName name="Dev_Fee_Received_Total">'[1]16. Project Costs'!$F$171</definedName>
    <definedName name="Dev_Overhead_4">'[1]16. Project Costs'!$K$173</definedName>
    <definedName name="Dev_Overhead_9">'[1]16. Project Costs'!$J$173</definedName>
    <definedName name="Dev_Overhead_State">'[1]16. Project Costs'!$L$173</definedName>
    <definedName name="Dev_Overhead_Total">'[1]16. Project Costs'!$F$173</definedName>
    <definedName name="DEV_Street_Address">'[1]6. Applicant Information'!$D$17</definedName>
    <definedName name="DEV_Telephone_Number">'[1]6. Applicant Information'!$D$22</definedName>
    <definedName name="DEV2_City">'[1]6. Applicant Information'!$D$33</definedName>
    <definedName name="DEV2_Email_Address">'[1]6. Applicant Information'!$D$38</definedName>
    <definedName name="DEV2_State">'[1]6. Applicant Information'!$F$33</definedName>
    <definedName name="DEV2_Street_Address">'[1]6. Applicant Information'!$D$32</definedName>
    <definedName name="DEV2_Telephone_Number">'[1]6. Applicant Information'!$D$37</definedName>
    <definedName name="DEV2_Zip_Code">'[1]6. Applicant Information'!$H$33</definedName>
    <definedName name="DEV3_City">'[1]6. Applicant Information'!$D$48</definedName>
    <definedName name="DEV3_Email_Address">'[1]6. Applicant Information'!$D$53</definedName>
    <definedName name="DEV3_State">'[1]6. Applicant Information'!$F$48</definedName>
    <definedName name="DEV3_Street_Address">'[1]6. Applicant Information'!$D$47</definedName>
    <definedName name="DEV3_Telephone_Number">'[1]6. Applicant Information'!$D$52</definedName>
    <definedName name="DEV3_Zip_Code">'[1]6. Applicant Information'!$H$48</definedName>
    <definedName name="DEV4_City">'[1]6. Applicant Information'!$D$63</definedName>
    <definedName name="DEV4_Email_Address">'[1]6. Applicant Information'!$D$68</definedName>
    <definedName name="DEV4_State">'[1]6. Applicant Information'!$F$63</definedName>
    <definedName name="DEV4_Street_Address">'[1]6. Applicant Information'!$D$62</definedName>
    <definedName name="DEV4_Telephone_Number">'[1]6. Applicant Information'!$D$67</definedName>
    <definedName name="DEV4_Zip_Code">'[1]6. Applicant Information'!$H$63</definedName>
    <definedName name="DevDisabilityNoOfUnits">'[2]Project Details'!$D$155</definedName>
    <definedName name="Developer_Address">'[2]Development Team'!$D$10</definedName>
    <definedName name="Developer_City">'[1]6. Applicant Information'!$D$18</definedName>
    <definedName name="Developer_Costs_Subtotal_Total">'[1]16. Project Costs'!$F$176</definedName>
    <definedName name="Developer_County">'[2]Development Team'!$D$12</definedName>
    <definedName name="Developer_Email">'[2]Development Team'!$G$17</definedName>
    <definedName name="Developer_Name">'[1]6. Applicant Information'!$D$15</definedName>
    <definedName name="Developer_Name_2">'[1]6. Applicant Information'!$D$30</definedName>
    <definedName name="Developer_Name_3">'[1]6. Applicant Information'!$D$45</definedName>
    <definedName name="Developer_Name_4">'[1]6. Applicant Information'!$D$60</definedName>
    <definedName name="Developer_Phone">'[2]Development Team'!$G$15</definedName>
    <definedName name="Developer_State">'[1]6. Applicant Information'!$F$18</definedName>
    <definedName name="Developer_TaxID">'[2]Development Team'!$D$15</definedName>
    <definedName name="Developer_Zip">'[2]Development Team'!$D$14</definedName>
    <definedName name="Developer_Zip_Code">'[1]6. Applicant Information'!$H$18</definedName>
    <definedName name="Development_Address">'[1]1. Cover Sheet'!$C$10</definedName>
    <definedName name="Development_City">'[1]1. Cover Sheet'!$C$11</definedName>
    <definedName name="Development_County">'[1]1. Cover Sheet'!$C$12</definedName>
    <definedName name="Development_Team">'[1]36. Development Team'!$B$6</definedName>
    <definedName name="Development_Team_Points">'[1]24. Instructions Scoring Sum'!$G$43</definedName>
    <definedName name="DevelopmentalDisability">'[2]Project Details'!$C$155</definedName>
    <definedName name="DomViolenceNoOfUnits">'[2]Project Details'!$D$162</definedName>
    <definedName name="Earthwork_4">'[1]16. Project Costs'!$K$46</definedName>
    <definedName name="Earthwork_9">'[1]16. Project Costs'!$J$46</definedName>
    <definedName name="Earthwork_Other_4">'[1]16. Project Costs'!$K$37</definedName>
    <definedName name="Earthwork_Other_Total">'[1]16. Project Costs'!$F$37</definedName>
    <definedName name="Earthwork_State">'[1]16. Project Costs'!$L$46</definedName>
    <definedName name="Earthwork_Total">'[1]16. Project Costs'!$F$46</definedName>
    <definedName name="Elderly">'[1]5. Project Description'!$D$40</definedName>
    <definedName name="Elderly_Number_of_Units">'[1]5. Project Description'!$F$40</definedName>
    <definedName name="Electricity">'[1]18. Projected Operating Costs'!$D$32</definedName>
    <definedName name="Elevator_Building">'[1]5. Project Description'!$D$66</definedName>
    <definedName name="Energy_Efficiency_and_Sustainablilty">'[1]26. Energy Eff &amp; Sustainabilty'!$B$6</definedName>
    <definedName name="Energy_Points">'[1]24. Instructions Scoring Sum'!$G$33</definedName>
    <definedName name="Engineer_Fee_4">'[1]16. Project Costs'!$K$118</definedName>
    <definedName name="Engineer_Fee_9">'[1]16. Project Costs'!$J$118</definedName>
    <definedName name="Engineer_Fee_State">'[1]16. Project Costs'!$L$118</definedName>
    <definedName name="Engineer_Fee_Total">'[1]16. Project Costs'!$F$118</definedName>
    <definedName name="Entity_Principal_Name_1">'[1]10. Ownership Entity'!$C$21</definedName>
    <definedName name="Entity_Principal_Name_2">'[1]10. Ownership Entity'!$C$32</definedName>
    <definedName name="Entity_Principal_Name_3">'[1]10. Ownership Entity'!$C$43</definedName>
    <definedName name="EntityPrincipalFunction">'[1]Dropdown Lists'!$P$2:$P$4</definedName>
    <definedName name="EntityStatus">'[1]Dropdown Lists'!$O$2:$O$3</definedName>
    <definedName name="EntityType">'[1]Dropdown Lists'!$N$2:$N$7</definedName>
    <definedName name="Environmental_Issues">'[1]6. Applicant Information'!$E$79</definedName>
    <definedName name="Environmental_Review_4">'[1]16. Project Costs'!$K$146</definedName>
    <definedName name="Environmental_Review_Total">'[1]16. Project Costs'!$F$146</definedName>
    <definedName name="Environmental_Study_4">'[1]16. Project Costs'!$K$143</definedName>
    <definedName name="Environmental_Study_9">'[1]16. Project Costs'!$J$143</definedName>
    <definedName name="Environmental_Study_State">'[1]16. Project Costs'!$L$143</definedName>
    <definedName name="Environmental_Study_Total">'[1]16. Project Costs'!$F$143</definedName>
    <definedName name="Escrow_Total">'[1]16. Project Costs'!$F$135</definedName>
    <definedName name="Eventual_Tenant_Own_Points">'[1]24. Instructions Scoring Sum'!$G$42</definedName>
    <definedName name="Eventual_Tenant_Ownership">'[1]35. Eventual Tenant Own'!$B$6</definedName>
    <definedName name="Exercise_Room">'[1]12. Project &amp; Unit Amenities'!$J$31</definedName>
    <definedName name="Explanation">'[1]6. Applicant Information'!$E$84</definedName>
    <definedName name="Family">'[1]5. Project Description'!$D$39</definedName>
    <definedName name="Family___Workforce">'[2]Project Details'!$C$152</definedName>
    <definedName name="Family_Number_of_Units">'[1]5. Project Description'!$F$39</definedName>
    <definedName name="FamilyOfUnitsSetAside">'[2]Project Details'!$D$152</definedName>
    <definedName name="Federal_Credits">'[1]17. Credit Calc'!$H$61</definedName>
    <definedName name="Federal_Tax_ID_Number_of_Ownership_Entity">'[1]10. Ownership Entity'!$C$13</definedName>
    <definedName name="FederalFinancingType">'[1]Dropdown Lists'!$L$2:$L$8</definedName>
    <definedName name="Fidelity_Bond_Issuance">'[1]18. Projected Operating Costs'!$D$56</definedName>
    <definedName name="Financial_Feasibility">'[1]20. Financial Feasibility'!$B$6</definedName>
    <definedName name="Financial_Leverage">'[1]34. Financial Leverage'!$B$6</definedName>
    <definedName name="Financial_Leverage_Points">'[1]24. Instructions Scoring Sum'!$G$41</definedName>
    <definedName name="FinancingType">'[1]Dropdown Lists'!$Z$2:$Z$12</definedName>
    <definedName name="Fixtures_Furn_4">'[1]16. Project Costs'!$K$50</definedName>
    <definedName name="Fixtures_Furn_9">'[1]16. Project Costs'!$J$50</definedName>
    <definedName name="Fixtures_Furn_State">'[1]16. Project Costs'!$L$50</definedName>
    <definedName name="Fixtures_Furn_Total">'[1]16. Project Costs'!$F$50</definedName>
    <definedName name="Flood_Zone">'[1]7. Site Description'!$E$39</definedName>
    <definedName name="FormerlyOrCurrentlyHomeless">'[2]Project Details'!$C$164</definedName>
    <definedName name="FosterYouth">'[2]Project Details'!$C$159</definedName>
    <definedName name="FosterYouthNoOfUnits">'[2]Project Details'!$D$159</definedName>
    <definedName name="Fuel_Oil">'[1]18. Projected Operating Costs'!$D$31</definedName>
    <definedName name="Funding_Sources">'[1]14. Funding Sources'!$B$6</definedName>
    <definedName name="g">IF(Values_Entered,Header_Row+Number_of_Payments,Header_Row)</definedName>
    <definedName name="Garage_Rent_Per_Year">'[1]12. Project &amp; Unit Amenities'!$L$21</definedName>
    <definedName name="Garages">'[1]12. Project &amp; Unit Amenities'!$D$23</definedName>
    <definedName name="Garbage_and_Trash_Removal">'[1]18. Projected Operating Costs'!$D$43</definedName>
    <definedName name="Gas">'[1]18. Projected Operating Costs'!$D$34</definedName>
    <definedName name="GC_Telephone_Number">'[1]11. Project Team'!$D$48</definedName>
    <definedName name="General_Requirements_4">'[1]16. Project Costs'!$K$55</definedName>
    <definedName name="General_Requirements_9">'[1]16. Project Costs'!$J$55</definedName>
    <definedName name="General_Requirements_State">'[1]16. Project Costs'!$L$55</definedName>
    <definedName name="General_Requirements_Total">'[1]16. Project Costs'!$F$55</definedName>
    <definedName name="General_Requirments_Total">'[1]16. Project Costs'!$F$55</definedName>
    <definedName name="GeneralContractor_Address">'[2]Development Team'!$D$56</definedName>
    <definedName name="GeneralContractor_City">'[2]Development Team'!$D$57</definedName>
    <definedName name="GeneralContractor_County">'[2]Development Team'!$D$58</definedName>
    <definedName name="GeneralContractor_Email">'[2]Development Team'!$G$61</definedName>
    <definedName name="GeneralContractor_Name">'[2]Development Team'!$D$55</definedName>
    <definedName name="GeneralContractor_Phone">'[2]Development Team'!$G$59</definedName>
    <definedName name="GeneralContractor_State">'[2]Development Team'!$D$59</definedName>
    <definedName name="GeneralContractor_TaxID">'[2]Development Team'!$D$62</definedName>
    <definedName name="GeneralContractor_Zip">'[2]Development Team'!$D$60</definedName>
    <definedName name="Grant_1">'[1]14. Funding Sources'!$C$30</definedName>
    <definedName name="Grant_2">'[1]14. Funding Sources'!$C$31</definedName>
    <definedName name="Grant_3">'[1]14. Funding Sources'!$C$32</definedName>
    <definedName name="Grant_4">'[1]14. Funding Sources'!$C$33</definedName>
    <definedName name="Grant_5">'[1]14. Funding Sources'!$C$34</definedName>
    <definedName name="Grant_6">'[1]14. Funding Sources'!$C$35</definedName>
    <definedName name="Grant_7">'[1]14. Funding Sources'!$C$36</definedName>
    <definedName name="Grant_Amount_1">'[1]14. Funding Sources'!$E$30</definedName>
    <definedName name="Grant_Amount_2">'[1]14. Funding Sources'!$E$31</definedName>
    <definedName name="Grant_Amount_3">'[1]14. Funding Sources'!$E$32</definedName>
    <definedName name="Grant_Amount_4">'[1]14. Funding Sources'!$E$33</definedName>
    <definedName name="Grant_Amount_5">'[1]14. Funding Sources'!$E$34</definedName>
    <definedName name="Grant_Amount_6">'[1]14. Funding Sources'!$E$35</definedName>
    <definedName name="Grant_Amount_7">'[1]14. Funding Sources'!$E$36</definedName>
    <definedName name="Green_Building_4">'[1]16. Project Costs'!$K$94</definedName>
    <definedName name="Green_Building_Total">'[1]16. Project Costs'!$F$94</definedName>
    <definedName name="Health_and_the_Built_Environment">'[1]38. Health &amp; Built Environment'!$B$6</definedName>
    <definedName name="Health_Insurance_and_Other_Employee_Benefits">'[1]18. Projected Operating Costs'!$D$58</definedName>
    <definedName name="Heating___Cooling_Repairs_Maintenance">'[1]18. Projected Operating Costs'!$D$46</definedName>
    <definedName name="HIVNoOfUnits">'[2]Project Details'!$D$162</definedName>
    <definedName name="Homeless">'[1]5. Project Description'!$D$41</definedName>
    <definedName name="Homeless_Number_of_Units">'[1]5. Project Description'!$F$41</definedName>
    <definedName name="HomelessChildren">'[2]Project Details'!$E$165</definedName>
    <definedName name="HomelessNoOfUnits">'[2]Project Details'!$D$164</definedName>
    <definedName name="HomelessVeterans">'[2]Project Details'!$E$166</definedName>
    <definedName name="HomeNew_DevTeamCapacity_PointsClaimed">'[2]Scoring_HOME NewConst&amp;AcqRehab'!$F$132</definedName>
    <definedName name="HomeNew_FedPreference_PointsClaimed">'[2]Scoring_HOME NewConst&amp;AcqRehab'!$F$84</definedName>
    <definedName name="HomeNew_FundingEfficiency_PointsClaimed">'[2]Scoring_HOME NewConst&amp;AcqRehab'!$F$145</definedName>
    <definedName name="HomeNew_NeedAndOpportunity_PointsClaimed">'[2]Scoring_HOME NewConst&amp;AcqRehab'!$F$40</definedName>
    <definedName name="HomeNew_Partnerships_PointsClaimed">'[2]Scoring_HOME NewConst&amp;AcqRehab'!$F$14</definedName>
    <definedName name="HomeNew_ReadinessToProceed_PointsClaimed">'[2]Scoring_HOME NewConst&amp;AcqRehab'!$F$157</definedName>
    <definedName name="HomePres_DevTeamCapacity_PointsClaimed">'[2]Scoring_HOME Preservation'!$F$53</definedName>
    <definedName name="HomePres_FedPreferences_PointsClaimed">'[2]Scoring_HOME Preservation'!$F$23</definedName>
    <definedName name="HomePres_FundingEfficiency_PointsClaimed">'[2]Scoring_HOME Preservation'!$F$14</definedName>
    <definedName name="HomePres_NeedAndOpportunity_PointsClaimed">'[2]Scoring_HOME Preservation'!$F$75</definedName>
    <definedName name="HomePres_Partnerships_PointsClaimed">'[2]Scoring_HOME Preservation'!$F$101</definedName>
    <definedName name="HomePres_ReadinessToProceed_PointsClaimed">'[2]Scoring_HOME Preservation'!$F$35</definedName>
    <definedName name="HTC_Fees_Total">'[1]16. Project Costs'!$F$155</definedName>
    <definedName name="HUD_RAD">'[1]5. Project Description'!$D$19</definedName>
    <definedName name="HUD_RAD_Number_of_Units">'[1]5. Project Description'!$F$19</definedName>
    <definedName name="HUD202NoOfUnits">'[2]Proposal Summary'!$J$43</definedName>
    <definedName name="HUD236NoOfUnits">'[2]Proposal Summary'!$J$45</definedName>
    <definedName name="HUD811NoOfUnits">'[2]Proposal Summary'!$J$41</definedName>
    <definedName name="HUDRADNoOfUnits">'[2]Proposal Summary'!$J$44</definedName>
    <definedName name="HUDSection8NoOfUnits">'[2]Proposal Summary'!$J$42</definedName>
    <definedName name="hyuytvyvy">DATE(YEAR(Loan_Start),MONTH(Loan_Start)+Payment_Number,DAY(Loan_Start))</definedName>
    <definedName name="Identity_Interest_Direct_Indirect">'[1]8. Site Control'!$D$20</definedName>
    <definedName name="If_yes__how_many?">'[3]Project Details'!$F$22</definedName>
    <definedName name="If_yes__list_name_of_project_and_WHEDA_application_number">'[1]5. Project Description'!$D$51</definedName>
    <definedName name="If_yes__provide_the_subsidy_source">'[1]5. Project Description'!$D$16</definedName>
    <definedName name="Innovative_Housing_Narrative">'[1]39. Innovative Housing Narrativ'!$B$6</definedName>
    <definedName name="Instructions_Scoring_Summary">'[1]24. Instructions Scoring Sum'!$B$7</definedName>
    <definedName name="Is_HUD_approval_for_transfer_of_physical_asset_required?">'[1]5. Project Description'!$D$29</definedName>
    <definedName name="Is_project_a_Scattered_Site?">'[1]4. Project Name &amp; Location'!$F$8</definedName>
    <definedName name="Is_project_in_a_Qualified_Census_Tract?">'[1]4. Project Name &amp; Location'!$D$14</definedName>
    <definedName name="Is_RD_approval_for_transfer_of_physical_asset_required?">'[1]5. Project Description'!$D$30</definedName>
    <definedName name="Is_this_a_credit_application_for_a_property_that_has_completed_its_HTC_compliance_period?">'[1]5. Project Description'!$D$52</definedName>
    <definedName name="Is_this_an_application_for_additional_credit?">'[1]5. Project Description'!$D$50</definedName>
    <definedName name="Is_WHEDA_approval_for_transfer_of_physical_asset_required?">'[1]5. Project Description'!$D$31</definedName>
    <definedName name="jojoishkjngfsfd">IF(Loan_Amount*Interest_Rate*Loan_Years*Loan_Start&gt;0,1,0)</definedName>
    <definedName name="Judgements">'[1]6. Applicant Information'!$E$73</definedName>
    <definedName name="Jurisdiction_CEO_First_Name">'[1]4. Project Name &amp; Location'!$D$23</definedName>
    <definedName name="Jurisdiction_CEO_Last_Name">'[1]4. Project Name &amp; Location'!$F$23</definedName>
    <definedName name="Jurisdiction_City">'[1]4. Project Name &amp; Location'!$D$25</definedName>
    <definedName name="Jurisdiction_E_Mail_Address">'[1]4. Project Name &amp; Location'!$F$26</definedName>
    <definedName name="Jurisdiction_Phone">'[1]4. Project Name &amp; Location'!$D$26</definedName>
    <definedName name="Jurisdiction_Street_Address">'[1]4. Project Name &amp; Location'!$D$24</definedName>
    <definedName name="Jurisdiction_Title">'[1]4. Project Name &amp; Location'!$H$23</definedName>
    <definedName name="Jurisdiction_Zip_Code">'[1]4. Project Name &amp; Location'!$F$25</definedName>
    <definedName name="Land_Acq_Total">'[1]16. Project Costs'!$F$16</definedName>
    <definedName name="Last_Row">IF(Values_Entered,Header_Row+Number_of_Payments,Header_Row)</definedName>
    <definedName name="Laundry_Room">'[1]12. Project &amp; Unit Amenities'!$D$27</definedName>
    <definedName name="Lawn_4">'[1]16. Project Costs'!$K$39</definedName>
    <definedName name="Lawn_Planting_4">'[1]16. Project Costs'!$K$49</definedName>
    <definedName name="Lawn_Planting_9">'[1]16. Project Costs'!$J$49</definedName>
    <definedName name="Lawn_Planting_State">'[1]16. Project Costs'!$L$49</definedName>
    <definedName name="Lawn_Planting_Total">'[1]16. Project Costs'!$F$49</definedName>
    <definedName name="Lawn_Total">'[1]16. Project Costs'!$F$39</definedName>
    <definedName name="Legal_Expenses___Project_Only">'[1]18. Projected Operating Costs'!$D$23</definedName>
    <definedName name="Legal_Fees_RE_Total">'[1]16. Project Costs'!$F$112</definedName>
    <definedName name="Lender_Insp_Fees_4">'[1]16. Project Costs'!$K$87</definedName>
    <definedName name="Lender_Insp_Fees_Total">'[1]16. Project Costs'!$F$87</definedName>
    <definedName name="LIFTQuan_Affordability_PointsClaimed">'[2]Scoring_LIFT Quantitative'!$F$65</definedName>
    <definedName name="LIFTQuan_CostContainment_PointsClaimed">'[2]Scoring_LIFT Quantitative'!$F$81</definedName>
    <definedName name="LIFTQuan_FamilySizedUnits_PointsClaimed">'[2]Scoring_LIFT Quantitative'!$F$29</definedName>
    <definedName name="LIFTQuan_ReadinessToProceed_PointsClaimed">'[2]Scoring_LIFT Quantitative'!$F$46</definedName>
    <definedName name="LIFTQuan_SusidyLeveraging_PointsClaimed">'[2]Scoring_LIFT Quantitative'!$F$15</definedName>
    <definedName name="LIHTC_App_Fees_Total">'[1]16. Project Costs'!$F$156</definedName>
    <definedName name="LIHTC_Monitoring_Fees_Total">'[1]16. Project Costs'!$F$158</definedName>
    <definedName name="LIHTC_Reserv_Fees_Total">'[1]16. Project Costs'!$F$157</definedName>
    <definedName name="Litigation">'[1]6. Applicant Information'!$E$76</definedName>
    <definedName name="Local_Bldg_Permit_4">'[1]16. Project Costs'!$K$159</definedName>
    <definedName name="Local_Bldg_Permit_Total">'[1]16. Project Costs'!$F$159</definedName>
    <definedName name="LocalHousingAuthorityRuralNoOfUnits">'[2]Proposal Summary'!$J$39</definedName>
    <definedName name="Low_Income_Total_Units">'[1]13. Unit Mix'!$F$129</definedName>
    <definedName name="Lower_Income_Area_Points">'[1]24. Instructions Scoring Sum'!$G$32</definedName>
    <definedName name="Lower_Income_Areas">'[1]25. Lower-Income Areas'!$B$6</definedName>
    <definedName name="LowIncome3BRUnits">'[1]13. Unit Mix'!$BC$68</definedName>
    <definedName name="LU_Period_Constr_4">'[1]16. Project Costs'!$K$85</definedName>
    <definedName name="LU_Period_Constr_9">'[1]16. Project Costs'!$J$85</definedName>
    <definedName name="LU_Period_Constr_State">'[1]16. Project Costs'!$L$85</definedName>
    <definedName name="LU_Period_Constr_Total">'[1]16. Project Costs'!$F$85</definedName>
    <definedName name="LURA_Project_Number">'[1]5. Project Description'!$D$33</definedName>
    <definedName name="MA_City">'[1]11. Project Team'!$D$16</definedName>
    <definedName name="MA_Email_Address">'[1]11. Project Team'!$G$18</definedName>
    <definedName name="MA_Identity_of_Interest?">'[1]11. Project Team'!$D$10</definedName>
    <definedName name="MA_State">'[1]11. Project Team'!$F$16</definedName>
    <definedName name="MA_Street_Address">'[1]11. Project Team'!$D$14</definedName>
    <definedName name="MA_Telephone_Number">'[1]11. Project Team'!$D$18</definedName>
    <definedName name="MA_Zipcode">'[1]11. Project Team'!$H$16</definedName>
    <definedName name="Management_Agent_Email_Address">'[1]11. Project Team'!$G$18</definedName>
    <definedName name="Management_Consultants">'[1]18. Projected Operating Costs'!$D$10</definedName>
    <definedName name="Management_Fee___Commercial_Rents">'[1]18. Projected Operating Costs'!$D$19</definedName>
    <definedName name="Management_Fee___Misc._Income">'[1]18. Projected Operating Costs'!$D$20</definedName>
    <definedName name="Management_Fee___Residential_Rents">'[1]18. Projected Operating Costs'!$D$18</definedName>
    <definedName name="ManagementCompany_Address">'[2]Development Team'!$D$194</definedName>
    <definedName name="ManagementCompany_City">'[2]Development Team'!$D$195</definedName>
    <definedName name="ManagementCompany_County">'[2]Development Team'!$D$196</definedName>
    <definedName name="ManagementCompany_Email">'[2]Development Team'!$G$198</definedName>
    <definedName name="ManagementCompany_Name">'[2]Development Team'!$D$193</definedName>
    <definedName name="ManagementCompany_Phone">'[2]Development Team'!$G$197</definedName>
    <definedName name="ManagementCompany_State">'[2]Development Team'!$D$197</definedName>
    <definedName name="ManagementCompany_TaxID">'[2]Development Team'!$D$193+'[2]Development Team'!$D$200</definedName>
    <definedName name="ManagementCompany_Zip">'[2]Development Team'!$D$198</definedName>
    <definedName name="Manager_Superintendent_Salaries">'[1]18. Projected Operating Costs'!$D$21</definedName>
    <definedName name="ManagingPartner_Address">'[2]Development Team'!$D$94</definedName>
    <definedName name="ManagingPartner_City">'[2]Development Team'!$D$95</definedName>
    <definedName name="ManagingPartner_County">'[2]Development Team'!$D$96</definedName>
    <definedName name="ManagingPartner_Email">'[2]Development Team'!$G$100</definedName>
    <definedName name="ManagingPartner_Name">'[2]Development Team'!$D$93</definedName>
    <definedName name="ManagingPartner_Phone">'[2]Development Team'!$G$99</definedName>
    <definedName name="ManagingPartner_State">'[2]Development Team'!$D$97</definedName>
    <definedName name="ManagingPartner_TaxID">'[2]Development Team'!$D$102</definedName>
    <definedName name="ManagingPartner_Zip">'[2]Development Team'!$D$98</definedName>
    <definedName name="Market_Study_4">'[1]16. Project Costs'!$K$141</definedName>
    <definedName name="Market_Study_9">'[1]16. Project Costs'!$J$141</definedName>
    <definedName name="Market_Study_State">'[1]16. Project Costs'!$L$141</definedName>
    <definedName name="Market_Study_Total">'[1]16. Project Costs'!$F$141</definedName>
    <definedName name="Max_Cost_Model">'Max Cost Model'!$G$9</definedName>
    <definedName name="Media_Center_Room">'[1]12. Project &amp; Unit Amenities'!$G$32</definedName>
    <definedName name="Mgmt_Company_Name">'[1]11. Project Team'!$D$12</definedName>
    <definedName name="Mgmt_Contact_First_Name">'[1]11. Project Team'!$D$20</definedName>
    <definedName name="Mgmt_Contact_Last_Name">'[1]11. Project Team'!$F$20</definedName>
    <definedName name="Minimum_Set_Aside_Requirements">'[1]5. Project Description'!$D$62</definedName>
    <definedName name="Misc._Operating___Maintenance_Expenses">'[1]18. Projected Operating Costs'!$D$49</definedName>
    <definedName name="Misc._Taxes__Licenses__Permits__and_Insuaance">'[1]18. Projected Operating Costs'!$D$59</definedName>
    <definedName name="Miscellaneous_Taxes__Licenses_and_Permits">'[1]18. Projected Operating Costs'!$D$54</definedName>
    <definedName name="Mixed_Income_Incentive">'[1]27. Mixed Income Incentive'!$B$6</definedName>
    <definedName name="Mixed_Income_Points">'[1]24. Instructions Scoring Sum'!$G$34</definedName>
    <definedName name="MKT_Units_1">'[1]8. Site Control'!$F$44</definedName>
    <definedName name="MKT_Units_10">'[1]8. Site Control'!$F$53</definedName>
    <definedName name="MKT_Units_11">'[1]8. Site Control'!$F$54</definedName>
    <definedName name="MKT_Units_12">'[1]8. Site Control'!$F$55</definedName>
    <definedName name="MKT_Units_13">'[1]8. Site Control'!$F$56</definedName>
    <definedName name="MKT_Units_14">'[1]8. Site Control'!$F$57</definedName>
    <definedName name="MKT_Units_15">'[1]8. Site Control'!$F$58</definedName>
    <definedName name="MKT_Units_16">'[1]8. Site Control'!$F$59</definedName>
    <definedName name="MKT_Units_17">'[1]8. Site Control'!$F$60</definedName>
    <definedName name="MKT_Units_18">'[1]8. Site Control'!$F$61</definedName>
    <definedName name="MKT_Units_19">'[1]8. Site Control'!$F$62</definedName>
    <definedName name="MKT_Units_2">'[1]8. Site Control'!$F$45</definedName>
    <definedName name="MKT_Units_20">'[1]8. Site Control'!$F$63</definedName>
    <definedName name="MKT_Units_21">'[1]8. Site Control'!$F$64</definedName>
    <definedName name="MKT_Units_22">'[1]8. Site Control'!$F$65</definedName>
    <definedName name="MKT_Units_23">'[1]8. Site Control'!$F$66</definedName>
    <definedName name="MKT_Units_24">'[1]8. Site Control'!$F$67</definedName>
    <definedName name="MKT_Units_25">'[1]8. Site Control'!$F$68</definedName>
    <definedName name="MKT_Units_26">'[1]8. Site Control'!$F$69</definedName>
    <definedName name="MKT_Units_27">'[1]8. Site Control'!$F$70</definedName>
    <definedName name="MKT_Units_28">'[1]8. Site Control'!$F$71</definedName>
    <definedName name="MKT_Units_29">'[1]8. Site Control'!$F$72</definedName>
    <definedName name="MKT_Units_3">'[1]8. Site Control'!$F$46</definedName>
    <definedName name="MKT_Units_30">'[1]8. Site Control'!$F$73</definedName>
    <definedName name="MKT_Units_31">'[1]8. Site Control'!$F$74</definedName>
    <definedName name="MKT_Units_32">'[1]8. Site Control'!$F$75</definedName>
    <definedName name="MKT_Units_33">'[1]8. Site Control'!$F$76</definedName>
    <definedName name="MKT_Units_34">'[1]8. Site Control'!$F$77</definedName>
    <definedName name="MKT_Units_4">'[1]8. Site Control'!$F$47</definedName>
    <definedName name="MKT_Units_5">'[1]8. Site Control'!$F$48</definedName>
    <definedName name="MKT_Units_6">'[1]8. Site Control'!$F$49</definedName>
    <definedName name="MKT_Units_7">'[1]8. Site Control'!$F$50</definedName>
    <definedName name="MKT_Units_8">'[1]8. Site Control'!$F$51</definedName>
    <definedName name="MKT_Units_9">'[1]8. Site Control'!$F$52</definedName>
    <definedName name="Name_Project_App_Nunber">'[1]5. Project Description'!$D$53</definedName>
    <definedName name="Net_Local_Dev_4">'[1]16. Project Costs'!$K$161</definedName>
    <definedName name="Net_Local_Dev_Total">'[1]16. Project Costs'!$F$161</definedName>
    <definedName name="New_Constr_Subtotal_Total">'[1]16. Project Costs'!$F$35</definedName>
    <definedName name="New_Construction_Units">'[1]5. Project Description'!$D$10</definedName>
    <definedName name="New_DevTeamCapacity_PointsClaimed">'[2]Scoring_9% NewConst&amp;AcqRehab'!$F$157</definedName>
    <definedName name="New_FedPreferences_PointsClaimed">'[2]Scoring_9% NewConst&amp;AcqRehab'!$F$15</definedName>
    <definedName name="New_FundingEfficiency_PointsClaimed">'[2]Scoring_9% NewConst&amp;AcqRehab'!$F$135</definedName>
    <definedName name="New_NeedAndOpportunity_PointsClaimed">'[2]Scoring_9% NewConst&amp;AcqRehab'!$F$39</definedName>
    <definedName name="New_Partnerships_PointsClaimed">'[2]Scoring_9% NewConst&amp;AcqRehab'!$F$83</definedName>
    <definedName name="New_ReadinesstoProceed_PointsClaimed">'[2]Scoring_9% NewConst&amp;AcqRehab'!$F$145</definedName>
    <definedName name="Non_elevator_Building">'[1]5. Project Description'!$D$67</definedName>
    <definedName name="Non_Voucher_Unit_Types">'[1]Dropdown Lists'!$X$2:$X$4</definedName>
    <definedName name="Nonprofit_and_Community_Collaboration">'[1]40. Nonprofit Ownership'!$B$6</definedName>
    <definedName name="Number_Garages">'[1]12. Project &amp; Unit Amenities'!$G$23</definedName>
    <definedName name="Number_of_Payments">MATCH(0.01,End_Bal,-1)+1</definedName>
    <definedName name="Number_of_Stories_Elevator">'[1]5. Project Description'!$F$66</definedName>
    <definedName name="Number_of_Stories_No_Elevator">'[1]5. Project Description'!$F$67</definedName>
    <definedName name="Number_Surface_Parking">'[1]12. Project &amp; Unit Amenities'!$G$24</definedName>
    <definedName name="Number_Underground_Parking">'[1]12. Project &amp; Unit Amenities'!$G$25</definedName>
    <definedName name="Off_Site_Work_4">'[1]16. Project Costs'!$K$42</definedName>
    <definedName name="Off_Site_Work_Total">'[1]16. Project Costs'!$F$42</definedName>
    <definedName name="Office_Expenses">'[1]18. Projected Operating Costs'!$D$16</definedName>
    <definedName name="Office_or_Model_Apartment_Rent">'[1]18. Projected Operating Costs'!$D$17</definedName>
    <definedName name="Office_Salaries">'[1]18. Projected Operating Costs'!$D$15</definedName>
    <definedName name="OffSite_Subtotal_4">'[1]16. Project Costs'!$K$43</definedName>
    <definedName name="OffSite_Subtotal_9">'[1]16. Project Costs'!$J$43</definedName>
    <definedName name="OffSite_Subtotal_State">'[1]16. Project Costs'!$L$43</definedName>
    <definedName name="OffSite_Subtotal_Total">'[1]16. Project Costs'!$F$43</definedName>
    <definedName name="Operating_and_Maintenance_Rent_Fee_Unit">'[1]18. Projected Operating Costs'!$D$42</definedName>
    <definedName name="Operating_Expen_Res_Total">'[1]16. Project Costs'!$F$129</definedName>
    <definedName name="OperatingSubsideNoOfUnits">'[2]Proposal Summary'!$J$46</definedName>
    <definedName name="Organ_Legal_Fees_Total">'[1]16. Project Costs'!$F$123</definedName>
    <definedName name="Other">'[1]5. Project Description'!$D$27</definedName>
    <definedName name="Other_Acq_Total">'[1]16. Project Costs'!$F$19</definedName>
    <definedName name="Other_Administrative_Expenses">'[1]18. Projected Operating Costs'!$D$28</definedName>
    <definedName name="Other_Arch_4">'[1]16. Project Costs'!$K$120</definedName>
    <definedName name="Other_Arch_9">'[1]16. Project Costs'!$J$120</definedName>
    <definedName name="Other_Arch_State">'[1]16. Project Costs'!$L$120</definedName>
    <definedName name="Other_Arch_Total">'[1]16. Project Costs'!$F$120</definedName>
    <definedName name="Other_Cap_Reserves_Total">'[1]16. Project Costs'!$F$136</definedName>
    <definedName name="Other_Constr_Costs_4">'[1]16. Project Costs'!$K$100</definedName>
    <definedName name="Other_Constr_Costs_9">'[1]16. Project Costs'!$J$100</definedName>
    <definedName name="Other_Constr_Costs_State">'[1]16. Project Costs'!$L$100</definedName>
    <definedName name="Other_Constr_Costs_Total">'[1]16. Project Costs'!$F$100</definedName>
    <definedName name="Other_Contractor_Fee_4">'[1]16. Project Costs'!$K$60</definedName>
    <definedName name="Other_Contractor_Fee_Total">'[1]16. Project Costs'!$F$60</definedName>
    <definedName name="Other_Dev_Fees_4">'[1]16. Project Costs'!$K$175</definedName>
    <definedName name="Other_Dev_Fees_9">'[1]16. Project Costs'!$J$175</definedName>
    <definedName name="Other_Dev_Fees_State">'[1]16. Project Costs'!$L$175</definedName>
    <definedName name="Other_Dev_Fees_Total">'[1]16. Project Costs'!$F$175</definedName>
    <definedName name="Other_Fees_4">'[1]16. Project Costs'!$K$75</definedName>
    <definedName name="Other_Fees_Total">'[1]16. Project Costs'!$F$75</definedName>
    <definedName name="Other_Interim_4">'[1]16. Project Costs'!$K$97</definedName>
    <definedName name="Other_Interim_Total">'[1]16. Project Costs'!$F$97</definedName>
    <definedName name="Other_Lender_Fees_4">'[1]16. Project Costs'!$K$88</definedName>
    <definedName name="Other_Lender_Fees_9">'[1]16. Project Costs'!$J$88</definedName>
    <definedName name="Other_Lender_Fees_State">'[1]16. Project Costs'!$L$88</definedName>
    <definedName name="Other_Lender_Fees_Total">'[1]16. Project Costs'!$F$88</definedName>
    <definedName name="Other_Lender_Subtotal_Total">'[1]16. Project Costs'!$F$89</definedName>
    <definedName name="Other_Misc_Costs_4">'[1]16. Project Costs'!$K$167</definedName>
    <definedName name="Other_Misc_Costs_9">'[1]16. Project Costs'!$J$167</definedName>
    <definedName name="Other_Misc_Costs_State">'[1]16. Project Costs'!$L$167</definedName>
    <definedName name="Other_Misc_Costs_Total">'[1]16. Project Costs'!$F$167</definedName>
    <definedName name="Other_New_Construction_4">'[1]16. Project Costs'!$K$34</definedName>
    <definedName name="Other_New_Construction_9">'[1]16. Project Costs'!$J$34</definedName>
    <definedName name="Other_New_Construction_State">'[1]16. Project Costs'!$L$34</definedName>
    <definedName name="Other_New_Construction_Total">'[1]16. Project Costs'!$F$34</definedName>
    <definedName name="Other_Number_of_Units">'[1]5. Project Description'!$F$27</definedName>
    <definedName name="Other_PBANoOfUnits">'[2]Proposal Summary'!$J$48</definedName>
    <definedName name="Other_Perm_Finan_Total">'[1]16. Project Costs'!$F$113</definedName>
    <definedName name="Other_Purchase_4">'[1]16. Project Costs'!$K$18</definedName>
    <definedName name="Other_Purchase_9">'[1]16. Project Costs'!$J$18</definedName>
    <definedName name="Other_Purchase_State">'[1]16. Project Costs'!$L$18</definedName>
    <definedName name="Other_Purchase_Total">'[1]16. Project Costs'!$F$18</definedName>
    <definedName name="Other_Reports_4">'[1]16. Project Costs'!$K$151</definedName>
    <definedName name="Other_Reports_Total">'[1]16. Project Costs'!$F$151</definedName>
    <definedName name="Other_Reserve_Total">'[1]16. Project Costs'!$F$134</definedName>
    <definedName name="Other_SC_Subtotal_Total">'[1]16. Project Costs'!$F$168</definedName>
    <definedName name="Other_Site_Work_4">'[1]16. Project Costs'!$K$52</definedName>
    <definedName name="Other_Site_Work_9">'[1]16. Project Costs'!$J$52</definedName>
    <definedName name="Other_Site_Work_State">'[1]16. Project Costs'!$L$52</definedName>
    <definedName name="Other_Site_Work_Total">'[1]16. Project Costs'!$F$52</definedName>
    <definedName name="Other_Syn_Fees_Total">'[1]16. Project Costs'!$F$126</definedName>
    <definedName name="Other_Zoning_Fees_4">'[1]16. Project Costs'!$K$150</definedName>
    <definedName name="Other_Zoning_Fees_Total">'[1]16. Project Costs'!$F$150</definedName>
    <definedName name="Owner___Paid_Amenities">'[1]18. Projected Operating Costs'!$D$36</definedName>
    <definedName name="Owner_Address">'[1]10. Ownership Entity'!$C$10</definedName>
    <definedName name="Owner_City">'[1]10. Ownership Entity'!$C$12</definedName>
    <definedName name="Owner_Name">'[1]10. Ownership Entity'!$C$8</definedName>
    <definedName name="Owner_State">'[1]10. Ownership Entity'!$F$12</definedName>
    <definedName name="Owner_Zip">'[1]10. Ownership Entity'!$I$12</definedName>
    <definedName name="Ownership_Contact_Person_First_Name">'[1]10. Ownership Entity'!$C$14</definedName>
    <definedName name="Ownership_Contact_Person_Last_Name">'[1]10. Ownership Entity'!$F$14</definedName>
    <definedName name="Ownership_Entity">'[1]10. Ownership Entity'!$B$6</definedName>
    <definedName name="OwnershipEntity_Address">'[2]Development Team'!$D$70</definedName>
    <definedName name="OwnershipEntity_City">'[2]Development Team'!$D$71</definedName>
    <definedName name="OwnershipEntity_County">'[2]Development Team'!$D$72</definedName>
    <definedName name="OwnershipEntity_Email">'[2]Development Team'!$G$76</definedName>
    <definedName name="OwnershipEntity_Name">'[2]Development Team'!$D$69</definedName>
    <definedName name="OwnershipEntity_Phone">'[2]Development Team'!$G$75</definedName>
    <definedName name="OwnershipEntity_State">'[2]Development Team'!$D$73</definedName>
    <definedName name="OwnershipEntity_TaxID">'[2]Development Team'!$D$75</definedName>
    <definedName name="OwnershipEntity_Zip">'[2]Development Team'!$D$74</definedName>
    <definedName name="Payment_Date">DATE(YEAR(Loan_Start),MONTH(Loan_Start)+Payment_Number,DAY(Loan_Start))</definedName>
    <definedName name="Payroll">'[1]18. Projected Operating Costs'!$D$39</definedName>
    <definedName name="Payroll_Taxes___Project_Share">'[1]18. Projected Operating Costs'!$D$55</definedName>
    <definedName name="Per_Unit_Per_Month">'[1]18. Projected Operating Costs'!$D$90</definedName>
    <definedName name="Perm_Closing_Property_Total">'[1]16. Project Costs'!$F$111</definedName>
    <definedName name="Perm_Closing_Title_Total">'[1]16. Project Costs'!$F$110</definedName>
    <definedName name="Perm_Lender_Finan_Total">'[1]16. Project Costs'!$F$105</definedName>
    <definedName name="Perm_Lender_Legal_Total">'[1]16. Project Costs'!$F$108</definedName>
    <definedName name="Perm_Lender_Orig_Total">'[1]16. Project Costs'!$F$107</definedName>
    <definedName name="Perm_Relocation_Total">'[1]16. Project Costs'!$F$99</definedName>
    <definedName name="Permanent_Financing">'[1]14. Funding Sources'!$E$48</definedName>
    <definedName name="Permanent_Loan_Fees_Subtotal_Total">'[1]16. Project Costs'!$F$114</definedName>
    <definedName name="Permanently_Displaced">'[1]7. Site Description'!$E$29</definedName>
    <definedName name="Personal_Property_4">'[1]16. Project Costs'!$K$33</definedName>
    <definedName name="Personal_Property_9">'[1]16. Project Costs'!$J$33</definedName>
    <definedName name="Personal_Property_State">'[1]16. Project Costs'!$L$33</definedName>
    <definedName name="Personal_Property_Total">'[1]16. Project Costs'!$F$33</definedName>
    <definedName name="PersonsWithHIV">'[2]Project Details'!$C$162</definedName>
    <definedName name="PhyDisabilityNoOfUnits">'[2]Project Details'!$D$154</definedName>
    <definedName name="Physical_Capital_4">'[1]16. Project Costs'!$K$142</definedName>
    <definedName name="Physical_Capital_9">'[1]16. Project Costs'!$J$142</definedName>
    <definedName name="Physical_Capital_State">'[1]16. Project Costs'!$L$142</definedName>
    <definedName name="Physical_Capital_Total">'[1]16. Project Costs'!$F$142</definedName>
    <definedName name="PhysicalDisability">'[2]Project Details'!$C$154</definedName>
    <definedName name="Playground">'[1]12. Project &amp; Unit Amenities'!$G$35</definedName>
    <definedName name="Political_Jurisdiction">'[1]4. Project Name &amp; Location'!$D$22</definedName>
    <definedName name="Pool">'[1]12. Project &amp; Unit Amenities'!$J$34</definedName>
    <definedName name="Predev_Bridge_Finan_Fees_Total">'[1]16. Project Costs'!$F$82</definedName>
    <definedName name="Predev_Bridge_Loan_Int_Total">'[1]16. Project Costs'!$F$81</definedName>
    <definedName name="Predev_Bridge_Orig_Fees_Total">'[1]16. Project Costs'!$F$83</definedName>
    <definedName name="Pres_DevTeamCapacity_PointsClaimed">'[2]Scoring_9% Preservation'!$F$107</definedName>
    <definedName name="Pres_FedPreference_PointsClaimed">'[2]Scoring_9% Preservation'!$F$60</definedName>
    <definedName name="Pres_FundingEfficiency_PointsClaimed">'[2]Scoring_9% Preservation'!$F$83</definedName>
    <definedName name="Pres_NeedAndOpportunity_PointsClaimed">'[2]Scoring_9% Preservation'!$F$15</definedName>
    <definedName name="Pres_Partnerships_PointsClaimed">'[2]Scoring_9% Preservation'!$F$48</definedName>
    <definedName name="Pres_ReadinessToProceed_PointsClaimed">'[2]Scoring_9% Preservation'!$F$94</definedName>
    <definedName name="PresFed_BudgetCostAllocation_PointsClaimed">'[2]Scoring_Preservation FedRAH'!$F$37</definedName>
    <definedName name="PresFed_RiskofExpiration_PointsClaimed">'[2]Scoring_Preservation FedRAH'!$F$14</definedName>
    <definedName name="PresFed_TenantVulnerability_PointsClaimed">'[2]Scoring_Preservation FedRAH'!$F$23</definedName>
    <definedName name="PresPUSH_BudgetCostAllocation_PointsClaimed">'[2]Scoring_Preservation PuSH'!$F$49</definedName>
    <definedName name="PresPUSH_RiskofLoss_PointsClaimed">'[2]Scoring_Preservation PuSH'!$F$14</definedName>
    <definedName name="PresPUSH_TenantVulnerability_PointsClaimed">'[2]Scoring_Preservation PuSH'!$F$35</definedName>
    <definedName name="PrevIncarceratedNoOfUnits">'[2]Project Details'!$D$161</definedName>
    <definedName name="PreviouslyIncarcerated">'[2]Project Details'!$C$161</definedName>
    <definedName name="Principal1_Address">'[1]10. Ownership Entity'!$C$24</definedName>
    <definedName name="Principal1_City">'[1]10. Ownership Entity'!$C$25</definedName>
    <definedName name="Principal1_Email">'[1]10. Ownership Entity'!$I$26</definedName>
    <definedName name="Principal1_First_Name">'[1]10. Ownership Entity'!$C$23</definedName>
    <definedName name="Principal1_Last_Name">'[1]10. Ownership Entity'!$F$23</definedName>
    <definedName name="Principal1_State">'[1]10. Ownership Entity'!$F$25</definedName>
    <definedName name="Principal1_Telephone">'[1]10. Ownership Entity'!$C$26</definedName>
    <definedName name="Principal1_Zip">'[1]10. Ownership Entity'!$I$25</definedName>
    <definedName name="Principal2_Address">'[1]10. Ownership Entity'!$C$35</definedName>
    <definedName name="Principal2_City">'[1]10. Ownership Entity'!$C$36</definedName>
    <definedName name="Principal2_Email">'[1]10. Ownership Entity'!$I$37</definedName>
    <definedName name="Principal2_First_Name">'[1]10. Ownership Entity'!$C$34</definedName>
    <definedName name="Principal2_Last_Name">'[1]10. Ownership Entity'!$F$34</definedName>
    <definedName name="Principal2_State">'[1]10. Ownership Entity'!$F$36</definedName>
    <definedName name="Principal2_Telephone">'[1]10. Ownership Entity'!$C$37</definedName>
    <definedName name="Principal2_Zip">'[1]10. Ownership Entity'!$I$36</definedName>
    <definedName name="Principal3_Address">'[1]10. Ownership Entity'!$C$46</definedName>
    <definedName name="Principal3_City">'[1]10. Ownership Entity'!$C$47</definedName>
    <definedName name="Principal3_Email">'[1]10. Ownership Entity'!$I$48</definedName>
    <definedName name="Principal3_First_Name">'[1]10. Ownership Entity'!$C$45</definedName>
    <definedName name="Principal3_Last_Name">'[1]10. Ownership Entity'!$F$45</definedName>
    <definedName name="Principal3_State">'[1]10. Ownership Entity'!$F$47</definedName>
    <definedName name="Principal3_Telephone">'[1]10. Ownership Entity'!$C$48</definedName>
    <definedName name="Principal3_Zip">'[1]10. Ownership Entity'!$I$47</definedName>
    <definedName name="_xlnm.Print_Area" localSheetId="0">'Max Cost Model'!$G$9:$L$71</definedName>
    <definedName name="_xlnm.Print_Area" localSheetId="1">'Metro Counties'!$A$1:$C$29</definedName>
    <definedName name="Project_and_Unit_Amenities">'[1]12. Project &amp; Unit Amenities'!$B$6</definedName>
    <definedName name="Project_Cash_Flow">'[1]19. Projected Cash Flow'!$B$6</definedName>
    <definedName name="Project_Costs_and_Credit_Calculation">'[1]16. Project Costs'!$B$6</definedName>
    <definedName name="Project_Description">'[1]5. Project Description'!$B$6</definedName>
    <definedName name="Project_Name">'[1]4. Project Name &amp; Location'!$D$8</definedName>
    <definedName name="Project_Name_and_Location">'[1]4. Project Name &amp; Location'!$B$6</definedName>
    <definedName name="Project_SOV">'[1]15. Construction Cost SOV'!$B$6</definedName>
    <definedName name="Project_Summary_Tab">'[1]3. Project Summary'!$B$4</definedName>
    <definedName name="Project_Team">'[1]11. Project Team'!$B$6</definedName>
    <definedName name="Project_Type">'[1]5. Project Description'!$D$8</definedName>
    <definedName name="ProjectBasedVASHRuralNoOfUnits">'[2]Proposal Summary'!$J$40</definedName>
    <definedName name="Projected_Operating_Costs">'[1]18. Projected Operating Costs'!$B$6</definedName>
    <definedName name="ProjectManager_Email">'[2]Development Team'!$D$88</definedName>
    <definedName name="ProjectManager_First_Name">'[2]Development Team'!$D$83</definedName>
    <definedName name="ProjectManager_Last_Name">'[2]Development Team'!$D$84</definedName>
    <definedName name="ProjectManager_Telephone">'[2]Development Team'!$D$87</definedName>
    <definedName name="ProjectType">'[1]Dropdown Lists'!$D$2:$D$8</definedName>
    <definedName name="Property_address">'[1]4. Project Name &amp; Location'!$D$10</definedName>
    <definedName name="Property_and_Liability_Insurance__Hazard">'[1]18. Projected Operating Costs'!$D$53</definedName>
    <definedName name="Property_Census_Tract">'[1]4. Project Name &amp; Location'!$D$15</definedName>
    <definedName name="Property_City">'[1]4. Project Name &amp; Location'!$D$12</definedName>
    <definedName name="Property_County">'[1]4. Project Name &amp; Location'!$D$13</definedName>
    <definedName name="Property_Description">'[1]7. Site Description'!$E$49</definedName>
    <definedName name="Property_Zip_Code">'[1]4. Project Name &amp; Location'!$F$13</definedName>
    <definedName name="Rate_1">'[1]14. Funding Sources'!$J$16</definedName>
    <definedName name="Rate_10">'[1]14. Funding Sources'!$J$25</definedName>
    <definedName name="Rate_2">'[1]14. Funding Sources'!$J$17</definedName>
    <definedName name="Rate_3">'[1]14. Funding Sources'!$J$18</definedName>
    <definedName name="Rate_4">'[1]14. Funding Sources'!$J$19</definedName>
    <definedName name="Rate_5">'[1]14. Funding Sources'!$J$20</definedName>
    <definedName name="Rate_6">'[1]14. Funding Sources'!$J$21</definedName>
    <definedName name="Rate_7">'[1]14. Funding Sources'!$J$22</definedName>
    <definedName name="Rate_8">'[1]14. Funding Sources'!$J$23</definedName>
    <definedName name="Rate_9">'[1]14. Funding Sources'!$J$24</definedName>
    <definedName name="RCAC">'[1]5. Project Description'!$D$45</definedName>
    <definedName name="RCAC_Number_of_Units">'[1]5. Project Description'!$F$45</definedName>
    <definedName name="RD_Rental_Assistance">'[1]5. Project Description'!$D$20</definedName>
    <definedName name="RD_Rental_Assistance_Number_of_Units">'[1]5. Project Description'!$F$20</definedName>
    <definedName name="Real_Estate___Personal_Property__Taxes">'[1]18. Projected Operating Costs'!$D$52</definedName>
    <definedName name="Rehab_Neighborhood_Points">'[1]24. Instructions Scoring Sum'!$G$39</definedName>
    <definedName name="Rehab_Neighborhood_Stabilization">'[1]32. Rehab Neighborhood Stabili'!$B$6</definedName>
    <definedName name="Rehabilitation_expenditures_allocable_to_low_income_units">'[1]8. Site Control'!$D$30</definedName>
    <definedName name="Rent_Surface_Parking">'[1]12. Project &amp; Unit Amenities'!$J$24</definedName>
    <definedName name="Rent_Underground_Parking">'[1]12. Project &amp; Unit Amenities'!$J$25</definedName>
    <definedName name="Rental">'[1]5. Project Description'!$D$84</definedName>
    <definedName name="Rental_Targeted_For_Eventual_Resident_Ownership">'[1]5. Project Description'!$D$85</definedName>
    <definedName name="Replacement_Reserves">'[1]22. Replacement Reserves'!$B$6</definedName>
    <definedName name="Replacement_Reserves_Total">'[1]16. Project Costs'!$F$130</definedName>
    <definedName name="Res_HC_Contingency_4">'[1]16. Project Costs'!$K$64</definedName>
    <definedName name="Res_HC_Contingency_9">'[1]16. Project Costs'!$J$64</definedName>
    <definedName name="Res_HC_Contingency_State">'[1]16. Project Costs'!$L$64</definedName>
    <definedName name="Res_HC_Contingency_Total">'[1]16. Project Costs'!$F$64</definedName>
    <definedName name="Res_SC_Contingency_4">'[1]16. Project Costs'!$K$65</definedName>
    <definedName name="Res_SC_Contingency_9">'[1]16. Project Costs'!$J$65</definedName>
    <definedName name="Res_SC_Contingency_State">'[1]16. Project Costs'!$L$65</definedName>
    <definedName name="Res_SC_Contingency_Total">'[1]16. Project Costs'!$F$65</definedName>
    <definedName name="Resident_Computer_Center">'[1]12. Project &amp; Unit Amenities'!$D$31</definedName>
    <definedName name="Revitalization">'[1]4. Project Name &amp; Location'!$D$17</definedName>
    <definedName name="Roads_4">'[1]16. Project Costs'!$K$41</definedName>
    <definedName name="Roads_Total">'[1]16. Project Costs'!$F$41</definedName>
    <definedName name="Roads_Walks_4">'[1]16. Project Costs'!$K$47</definedName>
    <definedName name="Roads_Walks_Total">'[1]16. Project Costs'!$F$47</definedName>
    <definedName name="Row_House_Town_House">'[1]5. Project Description'!$D$68</definedName>
    <definedName name="Rural_Areas_Points">'[1]24. Instructions Scoring Sum'!$G$45</definedName>
    <definedName name="Rural_Areas_without_Recent_Housing_Tax_Credit_Awards">'[1]38. Rural Areas w_o TC'!$B$6</definedName>
    <definedName name="RuralDevNoOfUnits">'[2]Proposal Summary'!$J$38</definedName>
    <definedName name="Scattered_Site">'[3]Project Details'!$F$21</definedName>
    <definedName name="SD_D_Blank" hidden="1">[1]SD_Dropdowns!$A$1</definedName>
    <definedName name="SD_D_DEVDeals_2730_DEVFunding_Name" hidden="1">[4]SD_Dropdowns!$GA$2:$GA$231</definedName>
    <definedName name="SD_D_DEVDeals_2956_DEVFunding_Name" hidden="1">[2]SD_Dropdowns!$MD$2:$MD$233</definedName>
    <definedName name="SD_D_PL_AirConditioningType_Name" hidden="1">[1]SD_Dropdowns!$AQ$2:$AQ$6</definedName>
    <definedName name="SD_D_PL_BldgAllocType_Name" hidden="1">[1]SD_Dropdowns!$I$2:$I$9</definedName>
    <definedName name="SD_D_PL_BuildingType_Name" hidden="1">[1]SD_Dropdowns!$AW$2:$AW$8</definedName>
    <definedName name="SD_D_PL_CookingType_Name" hidden="1">[1]SD_Dropdowns!$AU$2:$AU$5</definedName>
    <definedName name="SD_D_PL_DealEntityRole_Name" hidden="1">[1]SD_Dropdowns!$BO$2:$BO$22</definedName>
    <definedName name="SD_D_PL_EntityCompanyOrIndividual_Name" hidden="1">[1]SD_Dropdowns!$BM$2:$BM$4</definedName>
    <definedName name="SD_D_PL_FinancingType_Name" hidden="1">[1]SD_Dropdowns!$AM$2:$AM$5</definedName>
    <definedName name="SD_D_PL_FundingOpportunity_Name" hidden="1">[2]SD_Dropdowns!$HR$2:$HR$58</definedName>
    <definedName name="SD_D_PL_HeatingType_Name" hidden="1">[1]SD_Dropdowns!$AO$2:$AO$9</definedName>
    <definedName name="SD_D_PL_HotWaterType_Name" hidden="1">[1]SD_Dropdowns!$AS$2:$AS$5</definedName>
    <definedName name="SD_D_PL_IncomeTarget_Name" hidden="1">[1]SD_Dropdowns!$AY$2:$AY$9</definedName>
    <definedName name="SD_D_PL_Jurisdiction_Name" hidden="1">[1]SD_Dropdowns!$E$2:$E$74</definedName>
    <definedName name="SD_D_PL_LoanProductType_Name" hidden="1">[1]SD_Dropdowns!$BE$2:$BE$14</definedName>
    <definedName name="SD_D_PL_ProgramType_Name" hidden="1">[1]SD_Dropdowns!$BC$2:$BC$7</definedName>
    <definedName name="SD_D_PL_ResidentialApartmentType_Name" hidden="1">[1]SD_Dropdowns!$BI$2:$BI$6</definedName>
    <definedName name="SD_D_PL_State_Name" hidden="1">[1]SD_Dropdowns!$C$2:$C$53</definedName>
    <definedName name="SD_D_PL_TargetType_Name" hidden="1">[1]SD_Dropdowns!$G$2:$G$9</definedName>
    <definedName name="SD_D_PL_TCUnitMixType_Name" hidden="1">[1]SD_Dropdowns!$BA$2:$BA$8</definedName>
    <definedName name="SD_D_PL_TCUnitType_Name" hidden="1">[1]SD_Dropdowns!$K$2:$K$8</definedName>
    <definedName name="SD_D_PL_UDF_112_Name" hidden="1">[1]SD_Dropdowns!$M$2:$M$4</definedName>
    <definedName name="SD_D_PL_UDF_113_Name" hidden="1">[1]SD_Dropdowns!$O$2:$O$4</definedName>
    <definedName name="SD_D_PL_UDF_114_Name" hidden="1">[1]SD_Dropdowns!$BQ$2:$BQ$4</definedName>
    <definedName name="SD_D_PL_UDF_123_Name" hidden="1">[1]SD_Dropdowns!$BS$2:$BS$4</definedName>
    <definedName name="SD_D_PL_UDF_125_Name" hidden="1">[1]SD_Dropdowns!$BU$2:$BU$10</definedName>
    <definedName name="SD_D_PL_UDF_126_Name" hidden="1">[1]SD_Dropdowns!$BW$2:$BW$5</definedName>
    <definedName name="SD_D_PL_UDF_128_Name" hidden="1">[1]SD_Dropdowns!$BY$2:$BY$4</definedName>
    <definedName name="SD_D_PL_UDF_131_Name" hidden="1">[1]SD_Dropdowns!$CA$2:$CA$4</definedName>
    <definedName name="SD_D_PL_UDF_132_Name" hidden="1">[1]SD_Dropdowns!$CC$2:$CC$4</definedName>
    <definedName name="SD_D_PL_UDF_133_Name" hidden="1">[1]SD_Dropdowns!$CE$2:$CE$4</definedName>
    <definedName name="SD_D_PL_UDF_134_Name" hidden="1">[1]SD_Dropdowns!$CG$2:$CG$4</definedName>
    <definedName name="SD_D_PL_UDF_135_Name" hidden="1">[1]SD_Dropdowns!$CI$2:$CI$4</definedName>
    <definedName name="SD_D_PL_UDF_136_Name" hidden="1">[1]SD_Dropdowns!$CK$2:$CK$4</definedName>
    <definedName name="SD_D_PL_UDF_137_Name" hidden="1">[1]SD_Dropdowns!$CM$2:$CM$4</definedName>
    <definedName name="SD_D_PL_UDF_138_Name" hidden="1">[1]SD_Dropdowns!$CO$2:$CO$4</definedName>
    <definedName name="SD_D_PL_UDF_140_Name" hidden="1">[1]SD_Dropdowns!$Q$2:$Q$4</definedName>
    <definedName name="SD_D_PL_UDF_141_Name" hidden="1">[1]SD_Dropdowns!$S$2:$S$4</definedName>
    <definedName name="SD_D_PL_UDF_142_Name" hidden="1">[1]SD_Dropdowns!$U$2:$U$4</definedName>
    <definedName name="SD_D_PL_UDF_143_Name" hidden="1">[1]SD_Dropdowns!$W$2:$W$4</definedName>
    <definedName name="SD_D_PL_UDF_144_Name" hidden="1">[1]SD_Dropdowns!$Y$2:$Y$4</definedName>
    <definedName name="SD_D_PL_UDF_168_Name" hidden="1">[1]SD_Dropdowns!$AA$2:$AA$4</definedName>
    <definedName name="SD_D_PL_UDF_169_Name" hidden="1">[1]SD_Dropdowns!$AC$2:$AC$4</definedName>
    <definedName name="SD_D_PL_UDF_170_Name" hidden="1">[1]SD_Dropdowns!$AE$2:$AE$4</definedName>
    <definedName name="SD_D_PL_UDF_171_Name" hidden="1">[1]SD_Dropdowns!$AG$2:$AG$4</definedName>
    <definedName name="SD_D_PL_UDF_172_Name" hidden="1">[1]SD_Dropdowns!$AI$2:$AI$4</definedName>
    <definedName name="SD_D_PL_UDF_173_Name" hidden="1">[1]SD_Dropdowns!$AK$2:$AK$4</definedName>
    <definedName name="SD_D_PL_UDF_181_Name" hidden="1">[1]SD_Dropdowns!$CQ$2:$CQ$4</definedName>
    <definedName name="SD_D_PL_UDF_182_Name" hidden="1">[1]SD_Dropdowns!$CS$2:$CS$4</definedName>
    <definedName name="SD_D_PL_UDF_183_Name" hidden="1">[1]SD_Dropdowns!$CU$2:$CU$4</definedName>
    <definedName name="SD_D_PL_UDF_258_Name" hidden="1">[2]SD_Dropdowns!$MF$2:$MF$32</definedName>
    <definedName name="SD_D_PL_UDF_259_Name" hidden="1">[2]SD_Dropdowns!$MH$2:$MH$63</definedName>
    <definedName name="SD_D_PL_UDF_460_Name" hidden="1">[2]SD_Dropdowns!$MJ$2:$MJ$7</definedName>
    <definedName name="SD_D_PL_UDF_491_Name" hidden="1">[2]SD_Dropdowns!$ML$2:$ML$6</definedName>
    <definedName name="SD_D_PL_UDF_560_Name" hidden="1">[2]SD_Dropdowns!$MN$2:$MN$5</definedName>
    <definedName name="SD_D_PL_UDF_572_Name" hidden="1">[2]SD_Dropdowns!$MP$2:$MP$7</definedName>
    <definedName name="SD_D_PL_UnitMixAmiPercent_Name" hidden="1">[1]SD_Dropdowns!$BK$2:$BK$9</definedName>
    <definedName name="SD_D_PL_UnitType_Name" hidden="1">[1]SD_Dropdowns!$BG$2:$BG$8</definedName>
    <definedName name="Section_221_d__3__BMIR">'[1]5. Project Description'!$D$21</definedName>
    <definedName name="Section_221_d__3__BMIR_Number_of_Units">'[1]5. Project Description'!$F$21</definedName>
    <definedName name="Section_236">'[1]5. Project Description'!$D$22</definedName>
    <definedName name="Section_236_Number_of_Units">'[1]5. Project Description'!$F$22</definedName>
    <definedName name="Section_8_Housing_Assistance_Payment_Contract">'[1]5. Project Description'!$D$24</definedName>
    <definedName name="Section_8_Housing_Assistance_Payment_Contract_Number_of_Units">'[1]5. Project Description'!$F$24</definedName>
    <definedName name="Section_8_Rent_Supplemental_or_Rental_Assistance_Payment">'[1]5. Project Description'!$D$23</definedName>
    <definedName name="Section_8_Rent_Supplemental_or_Rental_Assistance_Payment_Number_of_Units">'[1]5. Project Description'!$F$23</definedName>
    <definedName name="Section_811_Vouchers_Number_of_Units">'[1]5. Project Description'!$F$26</definedName>
    <definedName name="Security_Locked_Building">'[1]12. Project &amp; Unit Amenities'!$D$37</definedName>
    <definedName name="Security_Payroll___Contract__incl_taxes_and_benefits">'[1]18. Projected Operating Costs'!$D$44</definedName>
    <definedName name="Security_Rent_Free_Unit">'[1]18. Projected Operating Costs'!$D$45</definedName>
    <definedName name="Self_Scoring">'[1]Self Scoring checklist'!$D$1</definedName>
    <definedName name="Seniors">'[2]Project Details'!$C$153</definedName>
    <definedName name="SeniorsNoOfUnits">'[2]Project Details'!$D$153</definedName>
    <definedName name="Serve_Low_Income_Ponts">'[1]24. Instructions Scoring Sum'!$G$36</definedName>
    <definedName name="Serves_Large_Families">'[1]28. Serves Large Families'!$B$6</definedName>
    <definedName name="Serves_Large_Family_Points">'[1]24. Instructions Scoring Sum'!$G$35</definedName>
    <definedName name="Serves_Lowest_Income_Residents">'[1]29. Serves Lowest Income'!$C$6</definedName>
    <definedName name="Serves_Special_Needs">'[1]36. Serves Special Needs'!$B$6</definedName>
    <definedName name="Set_Aside">'[1]5. Project Description'!$D$56</definedName>
    <definedName name="SetAside">'[1]Dropdown Lists'!$F$2:$F$7</definedName>
    <definedName name="Sewer">'[1]18. Projected Operating Costs'!$D$35</definedName>
    <definedName name="Single_Room_Occupancy">'[1]5. Project Description'!$D$43</definedName>
    <definedName name="Single_Room_Occupancy_Number_of_Units">'[1]5. Project Description'!$F$43</definedName>
    <definedName name="Site_Contol">'[1]8. Site Control'!$B$6</definedName>
    <definedName name="Site_Description">'[1]7. Site Description'!$B$6</definedName>
    <definedName name="Site_Subtotal_Total">'[1]16. Project Costs'!$F$53</definedName>
    <definedName name="Site_Utilities_4">'[1]16. Project Costs'!$K$48</definedName>
    <definedName name="Site_Utilities_Total">'[1]16. Project Costs'!$F$48</definedName>
    <definedName name="SiteA_City">'[2]Project Details'!$C$17</definedName>
    <definedName name="SiteA_County">'[2]Project Details'!$C$21</definedName>
    <definedName name="SiteB_Address">'[2]Project Details'!$I$16</definedName>
    <definedName name="SiteB_City">'[2]Project Details'!$I$17</definedName>
    <definedName name="SiteB_County">'[2]Project Details'!$I$21</definedName>
    <definedName name="SiteB_Zip">'[2]Project Details'!$I$19</definedName>
    <definedName name="SiteC_Address">'[2]Project Details'!$C$50</definedName>
    <definedName name="SiteC_City">'[2]Project Details'!$C$51</definedName>
    <definedName name="SiteC_County">'[2]Project Details'!$C$55</definedName>
    <definedName name="SiteC_Zip">'[2]Project Details'!$C$53</definedName>
    <definedName name="SiteD_Address">'[2]Project Details'!$I$50</definedName>
    <definedName name="SiteD_City">'[2]Project Details'!$I$51</definedName>
    <definedName name="SiteD_County">'[2]Project Details'!$I$55</definedName>
    <definedName name="SiteD_Zip">'[2]Project Details'!$I$53</definedName>
    <definedName name="SiteE_Address">'[2]Project Details'!$C$84</definedName>
    <definedName name="SiteE_City">'[2]Project Details'!$C$85</definedName>
    <definedName name="SiteE_County">'[2]Project Details'!$C$89</definedName>
    <definedName name="SiteE_Zip">'[2]Project Details'!$C$87</definedName>
    <definedName name="SiteF_Address">'[2]Project Details'!$I$84</definedName>
    <definedName name="SiteF_City">'[2]Project Details'!$I$85</definedName>
    <definedName name="SiteF_County">'[2]Project Details'!$I$89</definedName>
    <definedName name="SiteF_Zip">'[2]Project Details'!$I$87</definedName>
    <definedName name="Snow_Removal">'[1]18. Projected Operating Costs'!$D$47</definedName>
    <definedName name="Soils_4">'[1]16. Project Costs'!$K$147</definedName>
    <definedName name="Soils_Total">'[1]16. Project Costs'!$F$147</definedName>
    <definedName name="Source_1">'[1]14. Funding Sources'!$C$16</definedName>
    <definedName name="Source_10">'[1]14. Funding Sources'!$C$25</definedName>
    <definedName name="Source_2">'[1]14. Funding Sources'!$C$17</definedName>
    <definedName name="Source_3">'[1]14. Funding Sources'!$C$18</definedName>
    <definedName name="Source_4">'[1]14. Funding Sources'!$C$19</definedName>
    <definedName name="Source_5">'[1]14. Funding Sources'!$C$20</definedName>
    <definedName name="Source_6">'[1]14. Funding Sources'!$C$21</definedName>
    <definedName name="Source_7">'[1]14. Funding Sources'!$C$22</definedName>
    <definedName name="Source_8">'[1]14. Funding Sources'!$C$23</definedName>
    <definedName name="Source_9">'[1]14. Funding Sources'!$C$24</definedName>
    <definedName name="SourceUtlityAllowanceAssumptions">'[1]Dropdown Lists'!$V$2:$V$7</definedName>
    <definedName name="SPMI">'[2]Project Details'!$C$156</definedName>
    <definedName name="SPMINoOfUnits">'[2]Project Details'!$D$156</definedName>
    <definedName name="Stab_RentUp_Res_Total">'[1]16. Project Costs'!$F$131</definedName>
    <definedName name="State_Credits">'[1]17. Credit Calc'!$Q$61</definedName>
    <definedName name="State_HTC_Equity">'[1]14. Funding Sources'!$E$42</definedName>
    <definedName name="SUBMISSIONDATE">'[2]Project Details'!$C$5</definedName>
    <definedName name="SubsidySource">'[1]Dropdown Lists'!$K$2:$K$3</definedName>
    <definedName name="Substance_Use_Disorder">'[2]Project Details'!$C$157</definedName>
    <definedName name="SubstanceNoOfUnits">'[2]Project Details'!$D$157</definedName>
    <definedName name="Subtotal__Administrative_Expenses">'[1]18. Projected Operating Costs'!$D$29</definedName>
    <definedName name="Subtotal__Operating___Maintenance_Expenses">'[1]18. Projected Operating Costs'!$D$50</definedName>
    <definedName name="Subtotal__Rent_Expense">'[1]18. Projected Operating Costs'!$D$13</definedName>
    <definedName name="Subtotal__Service_Expense">'[1]18. Projected Operating Costs'!$D$86</definedName>
    <definedName name="Subtotal__Taxes_and_Insurance">'[1]18. Projected Operating Costs'!$D$60</definedName>
    <definedName name="Subtotal__Utilities_Expenses">'[1]18. Projected Operating Costs'!$D$37</definedName>
    <definedName name="Supplies">'[1]18. Projected Operating Costs'!$D$40</definedName>
    <definedName name="Supportive_Housing">'[1]5. Project Description'!$D$42</definedName>
    <definedName name="Supportive_Housing_Header">'[1]30. Supportive Housing'!$B$6</definedName>
    <definedName name="Supportive_Housing_Number_of_Units">'[1]5. Project Description'!$F$42</definedName>
    <definedName name="Supportive_Housing_Points">'[1]24. Instructions Scoring Sum'!$G$37</definedName>
    <definedName name="Surface_Parking">'[1]12. Project &amp; Unit Amenities'!$D$24</definedName>
    <definedName name="Surface_Rent_Per_Year">'[1]12. Project &amp; Unit Amenities'!$L$22</definedName>
    <definedName name="SurvivorsOfDomesticViolence">'[2]Project Details'!$C$160</definedName>
    <definedName name="Syndication_Fee_Subtotal_Total">'[1]16. Project Costs'!$F$127</definedName>
    <definedName name="Syndicator">'[1]11. Project Team'!$D$57</definedName>
    <definedName name="Syndicator_City">'[1]11. Project Team'!$D$61</definedName>
    <definedName name="Syndicator_Email">'[2]Development Team'!$G$238</definedName>
    <definedName name="Syndicator_Email_Address">'[1]11. Project Team'!$G$63</definedName>
    <definedName name="Syndicator_First_Name">'[1]11. Project Team'!$D$65</definedName>
    <definedName name="Syndicator_Identity_of_Interest?">'[1]11. Project Team'!$D$55</definedName>
    <definedName name="Syndicator_Investor_Name">'[2]Development Team'!$D$233</definedName>
    <definedName name="Syndicator_Last_Name">'[1]11. Project Team'!$F$65</definedName>
    <definedName name="Syndicator_State">'[1]11. Project Team'!$F$61</definedName>
    <definedName name="Syndicator_Street_Address">'[1]11. Project Team'!$D$59</definedName>
    <definedName name="Syndicator_Telephone">'[2]Development Team'!$G$237</definedName>
    <definedName name="Syndicator_Telephone_Number">'[1]11. Project Team'!$D$63</definedName>
    <definedName name="Syndicator_Zipcode">'[1]11. Project Team'!$H$61</definedName>
    <definedName name="Table_of_Contents">'[1]2. TOC'!$B$4</definedName>
    <definedName name="Tax_Credit_Monitoring_Fees">'[1]18. Projected Operating Costs'!$D$26</definedName>
    <definedName name="Tax_Credit_Signature_Page">'[1]Tax Credit Signatures'!$B$6</definedName>
    <definedName name="Tax_Credit_Year">'[1]QAP Constants'!$B$2</definedName>
    <definedName name="Tax_Opinion_Total">'[1]16. Project Costs'!$F$125</definedName>
    <definedName name="Taxes_During_Constr_4">'[1]16. Project Costs'!$K$92</definedName>
    <definedName name="Taxes_During_Constr_9">'[1]16. Project Costs'!$J$92</definedName>
    <definedName name="Taxes_During_Constr_State">'[1]16. Project Costs'!$L$92</definedName>
    <definedName name="Taxes_During_Constr_Total">'[1]16. Project Costs'!$F$92</definedName>
    <definedName name="TC_Percent">'[1]5. Project Description'!$D$57</definedName>
    <definedName name="TC_Units_1">'[1]8. Site Control'!$G$44</definedName>
    <definedName name="TC_Units_10">'[1]8. Site Control'!$G$53</definedName>
    <definedName name="TC_Units_11">'[1]8. Site Control'!$G$54</definedName>
    <definedName name="TC_Units_12">'[1]8. Site Control'!$G$55</definedName>
    <definedName name="TC_Units_13">'[1]8. Site Control'!$G$56</definedName>
    <definedName name="TC_Units_14">'[1]8. Site Control'!$G$57</definedName>
    <definedName name="TC_Units_15">'[1]8. Site Control'!$G$58</definedName>
    <definedName name="TC_Units_16">'[1]8. Site Control'!$G$59</definedName>
    <definedName name="TC_Units_17">'[1]8. Site Control'!$G$60</definedName>
    <definedName name="TC_Units_18">'[1]8. Site Control'!$G$61</definedName>
    <definedName name="TC_Units_19">'[1]8. Site Control'!$G$62</definedName>
    <definedName name="TC_Units_2">'[1]8. Site Control'!$G$45</definedName>
    <definedName name="TC_Units_20">'[1]8. Site Control'!$G$63</definedName>
    <definedName name="TC_Units_21">'[1]8. Site Control'!$G$64</definedName>
    <definedName name="TC_Units_22">'[1]8. Site Control'!$G$65</definedName>
    <definedName name="TC_Units_23">'[1]8. Site Control'!$G$66</definedName>
    <definedName name="TC_Units_24">'[1]8. Site Control'!$G$67</definedName>
    <definedName name="TC_Units_25">'[1]8. Site Control'!$G$68</definedName>
    <definedName name="TC_Units_26">'[1]8. Site Control'!$G$69</definedName>
    <definedName name="TC_Units_27">'[1]8. Site Control'!$G$70</definedName>
    <definedName name="TC_Units_28">'[1]8. Site Control'!$G$71</definedName>
    <definedName name="TC_Units_29">'[1]8. Site Control'!$G$72</definedName>
    <definedName name="TC_Units_3">'[1]8. Site Control'!$G$46</definedName>
    <definedName name="TC_Units_30">'[1]8. Site Control'!$G$73</definedName>
    <definedName name="TC_Units_31">'[1]8. Site Control'!$G$74</definedName>
    <definedName name="TC_Units_32">'[1]8. Site Control'!$G$75</definedName>
    <definedName name="TC_Units_33">'[1]8. Site Control'!$G$76</definedName>
    <definedName name="TC_Units_34">'[1]8. Site Control'!$G$77</definedName>
    <definedName name="TC_Units_4">'[1]8. Site Control'!$G$47</definedName>
    <definedName name="TC_Units_5">'[1]8. Site Control'!$G$48</definedName>
    <definedName name="TC_Units_6">'[1]8. Site Control'!$G$49</definedName>
    <definedName name="TC_Units_7">'[1]8. Site Control'!$G$50</definedName>
    <definedName name="TC_Units_8">'[1]8. Site Control'!$G$51</definedName>
    <definedName name="TC_Units_9">'[1]8. Site Control'!$G$52</definedName>
    <definedName name="TE_Bond_Alloc_Total">'[1]16. Project Costs'!$F$70</definedName>
    <definedName name="Temp_Reloocation_4">'[1]16. Project Costs'!$K$98</definedName>
    <definedName name="Temp_Reloocation_9">'[1]16. Project Costs'!$J$98</definedName>
    <definedName name="Temp_Reloocation_State">'[1]16. Project Costs'!$L$98</definedName>
    <definedName name="Temp_Reloocation_Total">'[1]16. Project Costs'!$F$98</definedName>
    <definedName name="Temporary_Displaced">'[1]7. Site Description'!$E$28</definedName>
    <definedName name="Term_1">'[1]14. Funding Sources'!$K$16</definedName>
    <definedName name="Term_10">'[1]14. Funding Sources'!$K$25</definedName>
    <definedName name="Term_2">'[1]14. Funding Sources'!$K$17</definedName>
    <definedName name="Term_3">'[1]14. Funding Sources'!$K$18</definedName>
    <definedName name="Term_4">'[1]14. Funding Sources'!$K$19</definedName>
    <definedName name="Term_5">'[1]14. Funding Sources'!$K$20</definedName>
    <definedName name="Term_6">'[1]14. Funding Sources'!$K$21</definedName>
    <definedName name="Term_7">'[1]14. Funding Sources'!$K$22</definedName>
    <definedName name="Term_8">'[1]14. Funding Sources'!$K$23</definedName>
    <definedName name="Term_9">'[1]14. Funding Sources'!$K$24</definedName>
    <definedName name="tetertertert">MATCH(0.01,End_Bal,-1)+1</definedName>
    <definedName name="Third_Party_Review_4">'[1]16. Project Costs'!$K$149</definedName>
    <definedName name="Third_Party_Review_Total">'[1]16. Project Costs'!$F$149</definedName>
    <definedName name="Title_Recording_4">'[1]16. Project Costs'!$K$93</definedName>
    <definedName name="Title_Recording_9">'[1]16. Project Costs'!$J$93</definedName>
    <definedName name="Title_Recording_State">'[1]16. Project Costs'!$L$93</definedName>
    <definedName name="Title_Recording_Total">'[1]16. Project Costs'!$F$93</definedName>
    <definedName name="Total____of__Units_13">'[1]13. Unit Mix'!$H$30</definedName>
    <definedName name="Total_Buildable_Acreage">'[1]7. Site Description'!$F$8</definedName>
    <definedName name="Total_Operating_Expenses">'[1]18. Projected Operating Costs'!$D$88</definedName>
    <definedName name="Total_Points">'[1]24. Instructions Scoring Sum'!$G$54</definedName>
    <definedName name="Total_Site_Acreage">'[1]7. Site Description'!$D$8</definedName>
    <definedName name="Total_Units">'[1]13. Unit Mix'!$F$133</definedName>
    <definedName name="Total60Voucher">'[1]13. Unit Mix'!$BG$68</definedName>
    <definedName name="TotalFundingSources">'[1]14. Funding Sources'!$P$47</definedName>
    <definedName name="Tribal_Name">'[1]4. Project Name &amp; Location'!$F$17</definedName>
    <definedName name="TypeOfControl">'[1]Dropdown Lists'!$M$2:$M$4</definedName>
    <definedName name="udrextdshnftjmfr6">MATCH(0.01,End_Bal,-1)+1</definedName>
    <definedName name="UM_Bathrooms_1">'[1]13. Unit Mix'!$F$18</definedName>
    <definedName name="UM_Bathrooms_10">'[1]13. Unit Mix'!$F$27</definedName>
    <definedName name="UM_Bathrooms_11">'[1]13. Unit Mix'!$F$28</definedName>
    <definedName name="UM_Bathrooms_12">'[1]13. Unit Mix'!$F$29</definedName>
    <definedName name="UM_Bathrooms_13">'[1]13. Unit Mix'!$F$30</definedName>
    <definedName name="UM_Bathrooms_14">'[1]13. Unit Mix'!$F$31</definedName>
    <definedName name="UM_Bathrooms_15">'[1]13. Unit Mix'!$F$32</definedName>
    <definedName name="UM_Bathrooms_16">'[1]13. Unit Mix'!$F$33</definedName>
    <definedName name="UM_Bathrooms_17">'[1]13. Unit Mix'!$F$34</definedName>
    <definedName name="UM_Bathrooms_18">'[1]13. Unit Mix'!$F$35</definedName>
    <definedName name="UM_Bathrooms_19">'[1]13. Unit Mix'!$F$36</definedName>
    <definedName name="UM_Bathrooms_2">'[1]13. Unit Mix'!$F$19</definedName>
    <definedName name="UM_Bathrooms_20">'[1]13. Unit Mix'!$F$37</definedName>
    <definedName name="UM_Bathrooms_21">'[1]13. Unit Mix'!$F$38</definedName>
    <definedName name="UM_Bathrooms_22">'[1]13. Unit Mix'!$F$39</definedName>
    <definedName name="UM_Bathrooms_23">'[1]13. Unit Mix'!$F$40</definedName>
    <definedName name="UM_Bathrooms_24">'[1]13. Unit Mix'!$F$41</definedName>
    <definedName name="UM_Bathrooms_25">'[1]13. Unit Mix'!$F$42</definedName>
    <definedName name="UM_Bathrooms_26">'[1]13. Unit Mix'!$F$43</definedName>
    <definedName name="UM_Bathrooms_27">'[1]13. Unit Mix'!$F$44</definedName>
    <definedName name="UM_Bathrooms_28">'[1]13. Unit Mix'!$F$45</definedName>
    <definedName name="UM_Bathrooms_29">'[1]13. Unit Mix'!$F$46</definedName>
    <definedName name="UM_Bathrooms_3">'[1]13. Unit Mix'!$F$20</definedName>
    <definedName name="UM_Bathrooms_30">'[1]13. Unit Mix'!$F$47</definedName>
    <definedName name="UM_Bathrooms_31">'[1]13. Unit Mix'!$F$48</definedName>
    <definedName name="UM_Bathrooms_32">'[1]13. Unit Mix'!$F$49</definedName>
    <definedName name="UM_Bathrooms_33">'[1]13. Unit Mix'!$F$50</definedName>
    <definedName name="UM_Bathrooms_34">'[1]13. Unit Mix'!$F$51</definedName>
    <definedName name="UM_Bathrooms_35">'[1]13. Unit Mix'!$F$52</definedName>
    <definedName name="UM_Bathrooms_36">'[1]13. Unit Mix'!$F$53</definedName>
    <definedName name="UM_Bathrooms_37">'[1]13. Unit Mix'!$F$54</definedName>
    <definedName name="UM_Bathrooms_38">'[1]13. Unit Mix'!$F$55</definedName>
    <definedName name="UM_Bathrooms_39">'[1]13. Unit Mix'!$F$56</definedName>
    <definedName name="UM_Bathrooms_4">'[1]13. Unit Mix'!$F$21</definedName>
    <definedName name="UM_Bathrooms_40">'[1]13. Unit Mix'!$F$57</definedName>
    <definedName name="UM_Bathrooms_41">'[1]13. Unit Mix'!$F$58</definedName>
    <definedName name="UM_Bathrooms_42">'[1]13. Unit Mix'!$F$59</definedName>
    <definedName name="UM_Bathrooms_43">'[1]13. Unit Mix'!$F$60</definedName>
    <definedName name="UM_Bathrooms_44">'[1]13. Unit Mix'!$F$61</definedName>
    <definedName name="UM_Bathrooms_45">'[1]13. Unit Mix'!$F$62</definedName>
    <definedName name="UM_Bathrooms_46">'[1]13. Unit Mix'!$F$63</definedName>
    <definedName name="UM_Bathrooms_47">'[1]13. Unit Mix'!$F$64</definedName>
    <definedName name="UM_Bathrooms_48">'[1]13. Unit Mix'!$F$65</definedName>
    <definedName name="UM_Bathrooms_49">'[1]13. Unit Mix'!$F$66</definedName>
    <definedName name="UM_Bathrooms_5">'[1]13. Unit Mix'!$F$22</definedName>
    <definedName name="UM_Bathrooms_50">'[1]13. Unit Mix'!$F$67</definedName>
    <definedName name="UM_Bathrooms_51">'[1]13. Unit Mix'!$E$98</definedName>
    <definedName name="UM_Bathrooms_52">'[1]13. Unit Mix'!$E$99</definedName>
    <definedName name="UM_Bathrooms_53">'[1]13. Unit Mix'!$E$100</definedName>
    <definedName name="UM_Bathrooms_54">'[1]13. Unit Mix'!$F$106</definedName>
    <definedName name="UM_Bathrooms_55">'[1]13. Unit Mix'!$F$107</definedName>
    <definedName name="UM_Bathrooms_56">'[1]13. Unit Mix'!$F$108</definedName>
    <definedName name="UM_Bathrooms_57">'[1]13. Unit Mix'!$F$109</definedName>
    <definedName name="UM_Bathrooms_58">'[1]13. Unit Mix'!$F$110</definedName>
    <definedName name="UM_Bathrooms_59">'[1]13. Unit Mix'!$F$111</definedName>
    <definedName name="UM_Bathrooms_6">'[1]13. Unit Mix'!$F$23</definedName>
    <definedName name="UM_Bathrooms_60">'[1]13. Unit Mix'!$F$112</definedName>
    <definedName name="UM_Bathrooms_61">'[1]13. Unit Mix'!$F$113</definedName>
    <definedName name="UM_Bathrooms_62">'[1]13. Unit Mix'!$F$114</definedName>
    <definedName name="UM_Bathrooms_63">'[1]13. Unit Mix'!$F$115</definedName>
    <definedName name="UM_Bathrooms_7">'[1]13. Unit Mix'!$F$24</definedName>
    <definedName name="UM_Bathrooms_8">'[1]13. Unit Mix'!$F$25</definedName>
    <definedName name="UM_Bathrooms_9">'[1]13. Unit Mix'!$F$26</definedName>
    <definedName name="Underground_Parking">'[1]12. Project &amp; Unit Amenities'!$D$25</definedName>
    <definedName name="Underground_Rent_Per_Year">'[1]12. Project &amp; Unit Amenities'!$L$23</definedName>
    <definedName name="Unit_Mix">'[1]13. Unit Mix'!$B$7</definedName>
    <definedName name="Universal_Design">'[1]33. Universal Design'!$B$6</definedName>
    <definedName name="Universal_Design_Points">'[1]24. Instructions Scoring Sum'!$G$40</definedName>
    <definedName name="Unusual_SC_4">'[1]16. Project Costs'!$K$51</definedName>
    <definedName name="Unusual_SC_Total">'[1]16. Project Costs'!$F$51</definedName>
    <definedName name="Unusual_Site_4">'[1]16. Project Costs'!$K$40</definedName>
    <definedName name="Unusual_Site_Total">'[1]16. Project Costs'!$F$40</definedName>
    <definedName name="US_Congress_District">'[1]Dropdown Lists'!$AF$2:$AF$9</definedName>
    <definedName name="Utilities_4">'[1]16. Project Costs'!$K$38</definedName>
    <definedName name="Utilities_Total">'[1]16. Project Costs'!$F$38</definedName>
    <definedName name="UtilityApplicanceType">'[1]Dropdown Lists'!$R$2:$R$11</definedName>
    <definedName name="UtilityTypes">'[1]Dropdown Lists'!$Q$2:$Q$4</definedName>
    <definedName name="Values_Entered">IF(Loan_Amount*Interest_Rate*Loan_Years*Loan_Start&gt;0,1,0)</definedName>
    <definedName name="Vehicle___Maintenace_Equipment_Operation___Repairs">'[1]18. Projected Operating Costs'!$D$48</definedName>
    <definedName name="Veterans?">'[2]Project Details'!$C$163</definedName>
    <definedName name="Veterans_Housing">'[1]31. Veterans Housing'!$B$6</definedName>
    <definedName name="Veterans_Housing_Points">'[1]24. Instructions Scoring Sum'!$G$38</definedName>
    <definedName name="VeteransNoOfUnits">'[2]Project Details'!$D$163</definedName>
    <definedName name="Vetersn_Housing_Points">'[1]24. Instructions Scoring Sum'!$G$38</definedName>
    <definedName name="Voucher_CMI">'[1]Dropdown Lists'!$J$2:$J$3</definedName>
    <definedName name="Walking_Trails">'[1]12. Project &amp; Unit Amenities'!$J$36</definedName>
    <definedName name="Water">'[1]18. Projected Operating Costs'!$D$33</definedName>
    <definedName name="Water_Sewer_4">'[1]16. Project Costs'!$K$160</definedName>
    <definedName name="Water_Sewer_9">'[1]16. Project Costs'!$J$160</definedName>
    <definedName name="Water_Sewer_State">'[1]16. Project Costs'!$L$160</definedName>
    <definedName name="Water_Sewer_Total">'[1]16. Project Costs'!$F$160</definedName>
    <definedName name="WHEDA_App_Fees_4">'[1]16. Project Costs'!$K$69</definedName>
    <definedName name="WHEDA_App_Fees_Total">'[1]16. Project Costs'!$F$69</definedName>
    <definedName name="WHEDA_Commercial_Loan">'[1]1. Cover Sheet'!$B$4</definedName>
    <definedName name="WHEDA_Constr_Inspect_4">'[1]16. Project Costs'!$K$74</definedName>
    <definedName name="WHEDA_Constr_Inspect_Total">'[1]16. Project Costs'!$F$74</definedName>
    <definedName name="WHEDA_Constr_Loan_4">'[1]16. Project Costs'!$K$71</definedName>
    <definedName name="WHEDA_Constr_Loan_9">'[1]16. Project Costs'!$J$71</definedName>
    <definedName name="WHEDA_Constr_Loan_State">'[1]16. Project Costs'!$L$71</definedName>
    <definedName name="WHEDA_Constr_Loan_Total">'[1]16. Project Costs'!$F$71</definedName>
    <definedName name="WHEDA_Fees_Subtotal_Total">'[1]16. Project Costs'!$F$76</definedName>
    <definedName name="WHEDA_Legal_4">'[1]16. Project Costs'!$K$73</definedName>
    <definedName name="WHEDA_Legal_Total">'[1]16. Project Costs'!$F$73</definedName>
    <definedName name="WHEDA_Loan_Signature_Page">'[1]WHEDA Loan Signatures'!$B$6</definedName>
    <definedName name="WHEDA_Otehr_Finan_4">'[1]16. Project Costs'!$K$72</definedName>
    <definedName name="WHEDA_Otehr_Finan_9">'[1]16. Project Costs'!$J$72</definedName>
    <definedName name="WHEDA_Otehr_Finan_State">'[1]16. Project Costs'!$L$72</definedName>
    <definedName name="WHEDA_Otehr_Finan_Total">'[1]16. Project Costs'!$F$72</definedName>
    <definedName name="WHEDA_Perm_Loan_Total">'[1]16. Project Costs'!$F$106</definedName>
    <definedName name="WHEDA_Project_Number">[1]ProLink!$F$4</definedName>
    <definedName name="Will_this_project_be_receiving_project_based_federal_rental_assistance?">'[1]5. Project Description'!$D$15</definedName>
    <definedName name="Wisconsin_Assembly_District">'[1]Dropdown Lists'!$AD$2:$AD$100</definedName>
    <definedName name="Workforce_Housing_Communities">'[1]39. Workforce Housing'!$B$6</definedName>
    <definedName name="Workforce_Housing_Points">'[1]24. Instructions Scoring Sum'!$G$46</definedName>
    <definedName name="Workmen_s_Compensation">'[1]18. Projected Operating Costs'!$D$57</definedName>
    <definedName name="wrwerwerewrwer">IF(jojoishkjngfsfd,Header_Row+tetertertert,Header_Row)</definedName>
    <definedName name="Year_Built">'[1]7. Site Description'!$D$36</definedName>
    <definedName name="YesNo">'[1]Dropdown Lists'!$A$2:$A$3</definedName>
    <definedName name="ymymymymyu">DATE(YEAR(Loan_Start),MONTH(Loan_Start)+Payment_Number,DAY(Loan_Start))</definedName>
    <definedName name="yui7yuasewrsarf">IF(Loan_Amount*Interest_Rate*Loan_Years*Loan_Start&gt;0,1,0)</definedName>
    <definedName name="yyuyugyuygugyygu">IF(yui7yuasewrsarf,Header_Row+udrextdshnftjmfr6,Header_Row)</definedName>
    <definedName name="ZeroOneTwo">'[1]Dropdown Lists'!$B$2:$B$4</definedName>
    <definedName name="Zoning">'[1]9. Zoning'!$B$6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7" i="1" l="1"/>
  <c r="V52" i="1"/>
  <c r="V50" i="1"/>
  <c r="V49" i="1"/>
  <c r="V48" i="1"/>
  <c r="V47" i="1"/>
  <c r="V46" i="1"/>
  <c r="V45" i="1"/>
  <c r="V44" i="1"/>
  <c r="V43" i="1"/>
  <c r="V58" i="1" l="1"/>
  <c r="V57" i="1"/>
  <c r="X57" i="1" s="1"/>
  <c r="U58" i="1"/>
  <c r="U57" i="1"/>
  <c r="U54" i="1"/>
  <c r="U52" i="1"/>
  <c r="U50" i="1"/>
  <c r="U49" i="1"/>
  <c r="U48" i="1"/>
  <c r="U47" i="1"/>
  <c r="U46" i="1"/>
  <c r="U45" i="1"/>
  <c r="U44" i="1"/>
  <c r="U43" i="1"/>
  <c r="W58" i="1"/>
  <c r="X58" i="1"/>
  <c r="W57" i="1"/>
  <c r="A8" i="1"/>
  <c r="E55" i="1" l="1"/>
  <c r="E17" i="1"/>
  <c r="O34" i="1"/>
  <c r="V54" i="1" s="1"/>
  <c r="E15" i="1"/>
  <c r="O60" i="1" l="1"/>
  <c r="AA57" i="1"/>
  <c r="Y50" i="1"/>
  <c r="AA58" i="1"/>
  <c r="X48" i="1"/>
  <c r="Y49" i="1"/>
  <c r="W47" i="1"/>
  <c r="O51" i="1" s="1"/>
  <c r="O52" i="1" l="1"/>
  <c r="Y57" i="1" s="1"/>
  <c r="AB57" i="1" s="1"/>
  <c r="Y58" i="1" l="1"/>
  <c r="AB58" i="1" s="1"/>
  <c r="AB59" i="1" s="1"/>
  <c r="Z57" i="1"/>
  <c r="AC57" i="1" s="1"/>
  <c r="O53" i="1"/>
  <c r="Z58" i="1" l="1"/>
  <c r="AC58" i="1" s="1"/>
  <c r="AC59" i="1" s="1"/>
  <c r="O55" i="1" s="1"/>
  <c r="O59" i="1" s="1"/>
</calcChain>
</file>

<file path=xl/sharedStrings.xml><?xml version="1.0" encoding="utf-8"?>
<sst xmlns="http://schemas.openxmlformats.org/spreadsheetml/2006/main" count="112" uniqueCount="106">
  <si>
    <t>Tab</t>
  </si>
  <si>
    <t>Section Navigation</t>
  </si>
  <si>
    <t>Instructions</t>
  </si>
  <si>
    <t>WHEDA limits total development cost for any one development for both HTC and lending.   This is a threshold item and applications exceeding the allowed maximum will be rejected.  Public housing authorities are exempt if they are the primary applicant and HOPE VI or Choice Neighborhood Initiative grant is a source of funds. Tribal housing authorities are exempt if they are the primary applicant and NAHASDA or similar funding is a source of funds.   Development costs attributable to employment-related Community Service Facilities and 4% transaction developer fee above the current limit for 9% transaction will be excluded from the calculation of the maximum cost.</t>
  </si>
  <si>
    <t xml:space="preserve">The model is based on historical data from Wisconsin’s HTC program and uses regression modeling with combinations of variables listed below to predict costs.  A development is limited to the Maximum Per-Unit Cost calculated below.  </t>
  </si>
  <si>
    <t>Questions</t>
  </si>
  <si>
    <t>Development costs attributable to employment-related Community Service Facility:</t>
  </si>
  <si>
    <t>Is this a rehabilitation development with per per-unit rehabilitation costs between $25,000 and $50,000?</t>
  </si>
  <si>
    <t>Is this a rehabilitation development with per per-unit rehabilitation costs in excess of $50,000?</t>
  </si>
  <si>
    <t>Does this development qualify for the Supportive Housing set-aside?</t>
  </si>
  <si>
    <t>Does this development primarily address the rehabilitation of foreclosed or abandoned single family homes or duplexes?</t>
  </si>
  <si>
    <t>Does this development primarily contain single-family homes and duplexes?</t>
  </si>
  <si>
    <t>Review</t>
  </si>
  <si>
    <t>Units</t>
  </si>
  <si>
    <t>Number of Acquisition-Rehab Units:</t>
  </si>
  <si>
    <t>Number of New Construction Units:</t>
  </si>
  <si>
    <t>Number of Adaptive Reuse Units:</t>
  </si>
  <si>
    <t>Total number of units in this development</t>
  </si>
  <si>
    <t>Location</t>
  </si>
  <si>
    <t>Is the development located in the City of Milwaukee?</t>
  </si>
  <si>
    <t>Milwaukee's Average (including Westlawn projects) is $54,672 over the average Cost/Unit</t>
  </si>
  <si>
    <t>Is the development located in the City of Madison?</t>
  </si>
  <si>
    <t>Is the development located in one of the metropolitan counties listed on the Metro Counties page (excluding City of Milwaukee and City of Madison)?</t>
  </si>
  <si>
    <t>Look at the Difference to Avg</t>
  </si>
  <si>
    <t>Is the development located on Wisconsin Tribal Lands?</t>
  </si>
  <si>
    <t>Development</t>
  </si>
  <si>
    <t>Basis</t>
  </si>
  <si>
    <t>Calcs</t>
  </si>
  <si>
    <t>NC Units</t>
  </si>
  <si>
    <t>Ad Reuse</t>
  </si>
  <si>
    <t>A/R</t>
  </si>
  <si>
    <t>Does this have new construction development?</t>
  </si>
  <si>
    <t>Milwaukee</t>
  </si>
  <si>
    <t>Does this have adaptive reuse development?</t>
  </si>
  <si>
    <t>Madison</t>
  </si>
  <si>
    <t>Gross square feet in this development</t>
  </si>
  <si>
    <t>Other Metro</t>
  </si>
  <si>
    <t>Tribal</t>
  </si>
  <si>
    <t>Developer Fee (4% Transactions Only)</t>
  </si>
  <si>
    <t>New Const.</t>
  </si>
  <si>
    <r>
      <t xml:space="preserve">For </t>
    </r>
    <r>
      <rPr>
        <b/>
        <sz val="11"/>
        <color theme="1"/>
        <rFont val="Calibri"/>
        <family val="2"/>
        <scheme val="minor"/>
      </rPr>
      <t>4% transactions</t>
    </r>
    <r>
      <rPr>
        <sz val="11"/>
        <color theme="1"/>
        <rFont val="Calibri"/>
        <family val="2"/>
        <scheme val="minor"/>
      </rPr>
      <t xml:space="preserve"> only, developer fee above the current limit for 9% transactions </t>
    </r>
  </si>
  <si>
    <t>Adapt ReUse</t>
  </si>
  <si>
    <t>Acq Rehab Low</t>
  </si>
  <si>
    <t>Acq Rehab High</t>
  </si>
  <si>
    <t>Calculations</t>
  </si>
  <si>
    <t>Calculated Cost Limit</t>
  </si>
  <si>
    <t>30% Allowance</t>
  </si>
  <si>
    <t>SF Homes</t>
  </si>
  <si>
    <t>Subtotal</t>
  </si>
  <si>
    <t>SqFt per Unit</t>
  </si>
  <si>
    <t>Max Basis</t>
  </si>
  <si>
    <t>Min Basis</t>
  </si>
  <si>
    <t>Max Cost</t>
  </si>
  <si>
    <t>Min Cost</t>
  </si>
  <si>
    <t>Calc Amt</t>
  </si>
  <si>
    <t>Limit</t>
  </si>
  <si>
    <t>% Units</t>
  </si>
  <si>
    <t>Weighted Limit</t>
  </si>
  <si>
    <t>Allowance for supportive housing developments and those addressing foreclosed/abandoned homes</t>
  </si>
  <si>
    <t>NC - Ad Reuse</t>
  </si>
  <si>
    <t>Acq Rehab</t>
  </si>
  <si>
    <t>Maximum Per-Unit Cost for this Development</t>
  </si>
  <si>
    <t>Actual Per-Unit Cost for this Development</t>
  </si>
  <si>
    <t>Look at Developer Fee adjustment</t>
  </si>
  <si>
    <t>About</t>
  </si>
  <si>
    <t xml:space="preserve">Maximum Cost Model: Provide project specific WHEDA Maximum Cost Model (Appendix F). </t>
  </si>
  <si>
    <t>Exemptions</t>
  </si>
  <si>
    <t xml:space="preserve">• </t>
  </si>
  <si>
    <t>Public Housing Authorities who are the primary applicant and evidence the intent to use Choice Neighborhood (fka: HOPE VI) as a funding source.</t>
  </si>
  <si>
    <t>Tribal Housing Authorities who are the primary applicant and evidence the intent to use NAHASDA or similar funding as a source of funds.</t>
  </si>
  <si>
    <t xml:space="preserve">Development costs attributable to employment-related Community Service Facilities (CSF) will be excluded from the calculation. The inclusion of a CSF in the project must clearly be stated within the application. </t>
  </si>
  <si>
    <t>If development is a combination of new construction and Adaptive Reuse - applicants should input total number of units as Adaptive Reuse and list as Primarily Adaptive Reuse.</t>
  </si>
  <si>
    <t>4% transactions only, If applicant has chosen the option to take a higher developer fee than the standard (see Developer Fee Policy Appendix J) any amount above the standard calculation should NOT be included in the Maximum Cost Calculation.</t>
  </si>
  <si>
    <t>Yes</t>
  </si>
  <si>
    <t>No</t>
  </si>
  <si>
    <t>Enter in the cost of the total Project Costs for the Development</t>
  </si>
  <si>
    <t>Winnebago</t>
  </si>
  <si>
    <t>Waukesha</t>
  </si>
  <si>
    <t>Washington</t>
  </si>
  <si>
    <t>St. Croix</t>
  </si>
  <si>
    <t>Sheboygan</t>
  </si>
  <si>
    <t>Rock</t>
  </si>
  <si>
    <t>Racine</t>
  </si>
  <si>
    <t>Pierce</t>
  </si>
  <si>
    <t>Ozaukee</t>
  </si>
  <si>
    <t>Outagamie</t>
  </si>
  <si>
    <t>Oconto</t>
  </si>
  <si>
    <t>Marathon</t>
  </si>
  <si>
    <t>La Crosse</t>
  </si>
  <si>
    <t>Kenosha</t>
  </si>
  <si>
    <t>Iowa</t>
  </si>
  <si>
    <t>Green</t>
  </si>
  <si>
    <t>Fond du Lac</t>
  </si>
  <si>
    <t>Eau Claire</t>
  </si>
  <si>
    <t>Douglas</t>
  </si>
  <si>
    <t>Dane</t>
  </si>
  <si>
    <t>Columbia</t>
  </si>
  <si>
    <t>Chippewa</t>
  </si>
  <si>
    <t>Calumet</t>
  </si>
  <si>
    <t>Brown</t>
  </si>
  <si>
    <t>Wisconsin Metropolitan Counties</t>
  </si>
  <si>
    <t>Project Name &amp; Number</t>
  </si>
  <si>
    <t>Appendix F: WHEDA Multifamily Max Cost Model</t>
  </si>
  <si>
    <t>2025-26 Wisconsin Qualified Allocation Plan</t>
  </si>
  <si>
    <t xml:space="preserve">Complete all cells highlighted in green in the Questions section and review all information populated in the Information Review </t>
  </si>
  <si>
    <t xml:space="preserve">section. Confirm that the calculcated value in Cell M63 does not exceed the calculated value in cell M62.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</si>
</sst>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quot;$&quot;* #,##0_);_(&quot;$&quot;* \(#,##0\);_(&quot;$&quot;* &quot;-&quot;??_);_(@_)"/>
  </numFmts>
  <fonts count="3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Calibri"/>
      <family val="2"/>
    </font>
    <font>
      <sz val="10"/>
      <name val="Calibri"/>
      <family val="2"/>
    </font>
    <font>
      <sz val="12"/>
      <color theme="1"/>
      <name val="Calibri"/>
      <family val="2"/>
      <scheme val="minor"/>
    </font>
    <font>
      <sz val="12"/>
      <color theme="1"/>
      <name val="Calibri"/>
      <family val="2"/>
    </font>
    <font>
      <b/>
      <sz val="12"/>
      <name val="Calibri"/>
      <family val="2"/>
    </font>
    <font>
      <b/>
      <sz val="12"/>
      <color rgb="FF005774"/>
      <name val="Calibri"/>
      <family val="2"/>
    </font>
    <font>
      <sz val="12"/>
      <name val="Calibri"/>
      <family val="2"/>
    </font>
    <font>
      <sz val="11"/>
      <color theme="1"/>
      <name val="Calibri"/>
      <family val="2"/>
    </font>
    <font>
      <b/>
      <sz val="11"/>
      <name val="Calibri"/>
      <family val="2"/>
    </font>
    <font>
      <b/>
      <sz val="12"/>
      <color rgb="FF07A54E"/>
      <name val="Calibri"/>
      <family val="2"/>
    </font>
    <font>
      <sz val="11"/>
      <name val="Calibri"/>
      <family val="2"/>
    </font>
    <font>
      <b/>
      <sz val="10"/>
      <name val="Calibri"/>
      <family val="2"/>
    </font>
    <font>
      <b/>
      <sz val="10"/>
      <color rgb="FF07A54E"/>
      <name val="Calibri"/>
      <family val="2"/>
    </font>
    <font>
      <b/>
      <sz val="10"/>
      <color theme="1"/>
      <name val="Calibri"/>
      <family val="2"/>
      <scheme val="minor"/>
    </font>
    <font>
      <b/>
      <sz val="10"/>
      <color rgb="FF000000"/>
      <name val="Calibri"/>
      <family val="2"/>
    </font>
    <font>
      <u/>
      <sz val="11"/>
      <color theme="10"/>
      <name val="Calibri"/>
      <family val="2"/>
      <scheme val="minor"/>
    </font>
    <font>
      <u/>
      <sz val="12"/>
      <color rgb="FF02A69C"/>
      <name val="Calibri"/>
      <family val="2"/>
      <scheme val="minor"/>
    </font>
    <font>
      <b/>
      <sz val="11"/>
      <color rgb="FFFF0000"/>
      <name val="Calibri"/>
      <family val="2"/>
      <scheme val="minor"/>
    </font>
    <font>
      <sz val="11"/>
      <color theme="0"/>
      <name val="Calibri"/>
      <family val="2"/>
    </font>
    <font>
      <sz val="11"/>
      <name val="Calibri"/>
      <family val="2"/>
      <scheme val="minor"/>
    </font>
    <font>
      <b/>
      <sz val="14"/>
      <color rgb="FF07A54E"/>
      <name val="Calibri"/>
      <family val="2"/>
    </font>
    <font>
      <b/>
      <sz val="11"/>
      <name val="Calibri"/>
      <family val="2"/>
      <scheme val="minor"/>
    </font>
    <font>
      <u/>
      <sz val="11"/>
      <color theme="1"/>
      <name val="Calibri"/>
      <family val="2"/>
      <scheme val="minor"/>
    </font>
    <font>
      <b/>
      <sz val="14"/>
      <color theme="1"/>
      <name val="Calibri"/>
      <family val="2"/>
    </font>
    <font>
      <sz val="11"/>
      <color rgb="FFFF0000"/>
      <name val="Calibri"/>
      <family val="2"/>
      <scheme val="minor"/>
    </font>
    <font>
      <sz val="10"/>
      <color rgb="FFFF0000"/>
      <name val="Calibri"/>
      <family val="2"/>
    </font>
    <font>
      <sz val="12"/>
      <color rgb="FFFF0000"/>
      <name val="Calibri"/>
      <family val="2"/>
    </font>
    <font>
      <sz val="11"/>
      <color rgb="FFFF0000"/>
      <name val="Calibri"/>
      <family val="2"/>
    </font>
    <font>
      <sz val="10"/>
      <name val="Arial"/>
      <family val="2"/>
    </font>
  </fonts>
  <fills count="10">
    <fill>
      <patternFill patternType="none"/>
    </fill>
    <fill>
      <patternFill patternType="gray125"/>
    </fill>
    <fill>
      <patternFill patternType="solid">
        <fgColor theme="0"/>
        <bgColor indexed="64"/>
      </patternFill>
    </fill>
    <fill>
      <patternFill patternType="solid">
        <fgColor rgb="FFF2EDDC"/>
        <bgColor rgb="FF000000"/>
      </patternFill>
    </fill>
    <fill>
      <patternFill patternType="solid">
        <fgColor theme="0"/>
        <bgColor rgb="FF000000"/>
      </patternFill>
    </fill>
    <fill>
      <patternFill patternType="solid">
        <fgColor rgb="FFF2EDDC"/>
        <bgColor indexed="64"/>
      </patternFill>
    </fill>
    <fill>
      <patternFill patternType="solid">
        <fgColor rgb="FF92D050"/>
        <bgColor indexed="64"/>
      </patternFill>
    </fill>
    <fill>
      <patternFill patternType="solid">
        <fgColor theme="2"/>
        <bgColor indexed="64"/>
      </patternFill>
    </fill>
    <fill>
      <patternFill patternType="solid">
        <fgColor theme="2"/>
        <bgColor rgb="FF000000"/>
      </patternFill>
    </fill>
    <fill>
      <patternFill patternType="solid">
        <fgColor theme="7" tint="0.39997558519241921"/>
        <bgColor indexed="65"/>
      </patternFill>
    </fill>
  </fills>
  <borders count="13">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34" fillId="0" borderId="0"/>
    <xf numFmtId="43" fontId="34" fillId="0" borderId="0" applyFont="0" applyFill="0" applyBorder="0" applyAlignment="0" applyProtection="0"/>
    <xf numFmtId="44" fontId="34" fillId="0" borderId="0" applyFont="0" applyFill="0" applyBorder="0" applyAlignment="0" applyProtection="0"/>
    <xf numFmtId="0" fontId="1" fillId="0" borderId="0"/>
    <xf numFmtId="0" fontId="4" fillId="9" borderId="0" applyNumberFormat="0" applyBorder="0" applyAlignment="0" applyProtection="0"/>
  </cellStyleXfs>
  <cellXfs count="223">
    <xf numFmtId="0" fontId="0" fillId="0" borderId="0" xfId="0"/>
    <xf numFmtId="0" fontId="5" fillId="2" borderId="0" xfId="0" applyFont="1" applyFill="1"/>
    <xf numFmtId="0" fontId="6" fillId="3" borderId="0" xfId="0" applyFont="1" applyFill="1"/>
    <xf numFmtId="0" fontId="7" fillId="3" borderId="0" xfId="0" applyFont="1" applyFill="1"/>
    <xf numFmtId="0" fontId="7" fillId="2" borderId="0" xfId="0" applyFont="1" applyFill="1"/>
    <xf numFmtId="0" fontId="6" fillId="2" borderId="0" xfId="0" applyFont="1" applyFill="1"/>
    <xf numFmtId="0" fontId="6" fillId="0" borderId="0" xfId="0" applyFont="1"/>
    <xf numFmtId="0" fontId="8" fillId="2" borderId="0" xfId="0" applyFont="1" applyFill="1"/>
    <xf numFmtId="0" fontId="9" fillId="3" borderId="0" xfId="0" applyFont="1" applyFill="1"/>
    <xf numFmtId="0" fontId="10" fillId="3" borderId="0" xfId="0" applyFont="1" applyFill="1" applyAlignment="1">
      <alignment horizontal="left" vertical="top"/>
    </xf>
    <xf numFmtId="0" fontId="11" fillId="3" borderId="0" xfId="0" applyFont="1" applyFill="1"/>
    <xf numFmtId="0" fontId="12" fillId="3" borderId="0" xfId="0" applyFont="1" applyFill="1"/>
    <xf numFmtId="0" fontId="12" fillId="2" borderId="0" xfId="0" applyFont="1" applyFill="1"/>
    <xf numFmtId="0" fontId="9" fillId="2" borderId="0" xfId="0" applyFont="1" applyFill="1"/>
    <xf numFmtId="0" fontId="9" fillId="0" borderId="0" xfId="0" applyFont="1"/>
    <xf numFmtId="0" fontId="0" fillId="2" borderId="0" xfId="0" applyFill="1"/>
    <xf numFmtId="0" fontId="13" fillId="3" borderId="0" xfId="0" applyFont="1" applyFill="1"/>
    <xf numFmtId="0" fontId="14" fillId="3" borderId="0" xfId="0" applyFont="1" applyFill="1"/>
    <xf numFmtId="0" fontId="16" fillId="3" borderId="0" xfId="0" applyFont="1" applyFill="1"/>
    <xf numFmtId="0" fontId="16" fillId="2" borderId="0" xfId="0" applyFont="1" applyFill="1"/>
    <xf numFmtId="0" fontId="13" fillId="2" borderId="0" xfId="0" applyFont="1" applyFill="1"/>
    <xf numFmtId="0" fontId="13" fillId="0" borderId="0" xfId="0" applyFont="1"/>
    <xf numFmtId="0" fontId="17" fillId="3" borderId="0" xfId="0" applyFont="1" applyFill="1"/>
    <xf numFmtId="0" fontId="18" fillId="3" borderId="0" xfId="0" applyFont="1" applyFill="1" applyAlignment="1">
      <alignment horizontal="left" vertical="top"/>
    </xf>
    <xf numFmtId="0" fontId="19" fillId="2" borderId="0" xfId="0" applyFont="1" applyFill="1" applyAlignment="1">
      <alignment horizontal="center" vertical="center"/>
    </xf>
    <xf numFmtId="0" fontId="20" fillId="3" borderId="4" xfId="0" applyFont="1" applyFill="1" applyBorder="1" applyAlignment="1">
      <alignment horizontal="center" vertical="center"/>
    </xf>
    <xf numFmtId="0" fontId="18" fillId="3" borderId="4" xfId="0" applyFont="1" applyFill="1" applyBorder="1"/>
    <xf numFmtId="0" fontId="6" fillId="3" borderId="4" xfId="0" applyFont="1" applyFill="1" applyBorder="1"/>
    <xf numFmtId="0" fontId="7" fillId="3" borderId="4" xfId="0" applyFont="1" applyFill="1" applyBorder="1"/>
    <xf numFmtId="0" fontId="22" fillId="2" borderId="0" xfId="4" applyFont="1" applyFill="1" applyProtection="1">
      <protection locked="0"/>
    </xf>
    <xf numFmtId="0" fontId="22" fillId="5" borderId="0" xfId="4" applyFont="1" applyFill="1" applyProtection="1">
      <protection locked="0"/>
    </xf>
    <xf numFmtId="0" fontId="3" fillId="5" borderId="0" xfId="0" applyFont="1" applyFill="1" applyAlignment="1">
      <alignment horizontal="right"/>
    </xf>
    <xf numFmtId="0" fontId="24" fillId="2" borderId="0" xfId="0" applyFont="1" applyFill="1"/>
    <xf numFmtId="0" fontId="0" fillId="5" borderId="0" xfId="0" applyFill="1"/>
    <xf numFmtId="0" fontId="25" fillId="5" borderId="0" xfId="0" applyFont="1" applyFill="1"/>
    <xf numFmtId="0" fontId="25" fillId="2" borderId="0" xfId="0" applyFont="1" applyFill="1"/>
    <xf numFmtId="0" fontId="0" fillId="3" borderId="0" xfId="0" applyFill="1"/>
    <xf numFmtId="0" fontId="26" fillId="3" borderId="0" xfId="0" applyFont="1" applyFill="1"/>
    <xf numFmtId="0" fontId="0" fillId="3" borderId="4" xfId="0" applyFill="1" applyBorder="1"/>
    <xf numFmtId="0" fontId="14" fillId="3" borderId="4" xfId="0" applyFont="1" applyFill="1" applyBorder="1"/>
    <xf numFmtId="0" fontId="0" fillId="5" borderId="4" xfId="0" applyFill="1" applyBorder="1"/>
    <xf numFmtId="0" fontId="26" fillId="3" borderId="4" xfId="0" applyFont="1" applyFill="1" applyBorder="1"/>
    <xf numFmtId="0" fontId="25" fillId="5" borderId="4" xfId="0" applyFont="1" applyFill="1" applyBorder="1"/>
    <xf numFmtId="0" fontId="25" fillId="3" borderId="0" xfId="0" applyFont="1" applyFill="1"/>
    <xf numFmtId="0" fontId="4" fillId="2" borderId="0" xfId="0" applyFont="1" applyFill="1"/>
    <xf numFmtId="0" fontId="25" fillId="3" borderId="0" xfId="0" applyFont="1" applyFill="1" applyAlignment="1">
      <alignment horizontal="center" wrapText="1"/>
    </xf>
    <xf numFmtId="0" fontId="25" fillId="2" borderId="0" xfId="0" applyFont="1" applyFill="1" applyAlignment="1" applyProtection="1">
      <alignment horizontal="left"/>
      <protection locked="0"/>
    </xf>
    <xf numFmtId="0" fontId="25" fillId="3" borderId="4" xfId="0" applyFont="1" applyFill="1" applyBorder="1" applyAlignment="1">
      <alignment horizontal="center" wrapText="1"/>
    </xf>
    <xf numFmtId="0" fontId="25" fillId="3" borderId="4" xfId="0" applyFont="1" applyFill="1" applyBorder="1"/>
    <xf numFmtId="0" fontId="3" fillId="5" borderId="0" xfId="0" applyFont="1" applyFill="1"/>
    <xf numFmtId="0" fontId="3" fillId="3" borderId="0" xfId="0" applyFont="1" applyFill="1"/>
    <xf numFmtId="0" fontId="27" fillId="2" borderId="4" xfId="0" applyFont="1" applyFill="1" applyBorder="1" applyAlignment="1">
      <alignment horizontal="center"/>
    </xf>
    <xf numFmtId="0" fontId="27" fillId="2" borderId="6" xfId="0" applyFont="1" applyFill="1" applyBorder="1" applyAlignment="1">
      <alignment horizontal="center"/>
    </xf>
    <xf numFmtId="6" fontId="4" fillId="2" borderId="0" xfId="0" applyNumberFormat="1" applyFont="1" applyFill="1" applyAlignment="1">
      <alignment horizontal="center" vertical="center"/>
    </xf>
    <xf numFmtId="6" fontId="25" fillId="7" borderId="0" xfId="0" applyNumberFormat="1" applyFont="1" applyFill="1" applyAlignment="1">
      <alignment horizontal="center" vertical="center"/>
    </xf>
    <xf numFmtId="0" fontId="25" fillId="7" borderId="0" xfId="0" applyFont="1" applyFill="1" applyAlignment="1">
      <alignment horizontal="center" vertical="center"/>
    </xf>
    <xf numFmtId="6" fontId="25" fillId="7" borderId="8" xfId="0" applyNumberFormat="1" applyFont="1" applyFill="1" applyBorder="1" applyAlignment="1">
      <alignment horizontal="center" vertical="center"/>
    </xf>
    <xf numFmtId="0" fontId="25" fillId="2" borderId="0" xfId="0" applyFont="1" applyFill="1" applyAlignment="1">
      <alignment vertical="center"/>
    </xf>
    <xf numFmtId="6" fontId="25" fillId="2" borderId="0" xfId="0" applyNumberFormat="1" applyFont="1" applyFill="1" applyAlignment="1">
      <alignment horizontal="center" vertical="center"/>
    </xf>
    <xf numFmtId="0" fontId="25" fillId="2" borderId="0" xfId="0" applyFont="1" applyFill="1" applyAlignment="1">
      <alignment horizontal="center" vertical="center"/>
    </xf>
    <xf numFmtId="6" fontId="25" fillId="2" borderId="8" xfId="0" applyNumberFormat="1" applyFont="1" applyFill="1" applyBorder="1" applyAlignment="1">
      <alignment horizontal="center" vertical="center"/>
    </xf>
    <xf numFmtId="0" fontId="0" fillId="5" borderId="0" xfId="0" applyFill="1" applyAlignment="1">
      <alignment horizontal="left" vertical="top"/>
    </xf>
    <xf numFmtId="6" fontId="25" fillId="2" borderId="0" xfId="0" applyNumberFormat="1" applyFont="1" applyFill="1" applyAlignment="1">
      <alignment vertical="center"/>
    </xf>
    <xf numFmtId="0" fontId="4" fillId="2" borderId="0" xfId="0" applyFont="1" applyFill="1" applyAlignment="1">
      <alignment horizontal="center" vertical="center"/>
    </xf>
    <xf numFmtId="0" fontId="25" fillId="2" borderId="8" xfId="0" applyFont="1" applyFill="1" applyBorder="1" applyAlignment="1">
      <alignment horizontal="center" vertical="center"/>
    </xf>
    <xf numFmtId="0" fontId="27" fillId="2" borderId="0" xfId="0" applyFont="1" applyFill="1" applyAlignment="1">
      <alignment horizontal="center"/>
    </xf>
    <xf numFmtId="0" fontId="25" fillId="2" borderId="0" xfId="0" applyFont="1" applyFill="1" applyAlignment="1">
      <alignment horizontal="center"/>
    </xf>
    <xf numFmtId="0" fontId="25" fillId="5" borderId="0" xfId="0" applyFont="1" applyFill="1" applyAlignment="1">
      <alignment vertical="center"/>
    </xf>
    <xf numFmtId="0" fontId="4" fillId="2" borderId="0" xfId="0" applyFont="1" applyFill="1" applyAlignment="1">
      <alignment vertical="center"/>
    </xf>
    <xf numFmtId="0" fontId="25" fillId="2" borderId="0" xfId="0" applyFont="1" applyFill="1" applyAlignment="1" applyProtection="1">
      <alignment horizontal="right" vertical="center"/>
      <protection locked="0"/>
    </xf>
    <xf numFmtId="0" fontId="25" fillId="7" borderId="8" xfId="0" applyFont="1" applyFill="1" applyBorder="1" applyAlignment="1">
      <alignment horizontal="center" vertical="center"/>
    </xf>
    <xf numFmtId="0" fontId="0" fillId="5" borderId="0" xfId="0" applyFill="1" applyAlignment="1">
      <alignment horizontal="center" vertical="center"/>
    </xf>
    <xf numFmtId="0" fontId="0" fillId="5" borderId="0" xfId="0" applyFill="1" applyAlignment="1">
      <alignment vertical="center"/>
    </xf>
    <xf numFmtId="6" fontId="25" fillId="2" borderId="10" xfId="0" applyNumberFormat="1" applyFont="1" applyFill="1" applyBorder="1" applyAlignment="1">
      <alignment horizontal="center" vertical="center"/>
    </xf>
    <xf numFmtId="6" fontId="25" fillId="2" borderId="11" xfId="0" applyNumberFormat="1" applyFont="1" applyFill="1" applyBorder="1" applyAlignment="1">
      <alignment horizontal="center" vertical="center"/>
    </xf>
    <xf numFmtId="0" fontId="4" fillId="2" borderId="0" xfId="0" applyFont="1" applyFill="1" applyAlignment="1">
      <alignment horizontal="center"/>
    </xf>
    <xf numFmtId="0" fontId="27" fillId="2" borderId="4" xfId="0" applyFont="1" applyFill="1" applyBorder="1" applyAlignment="1">
      <alignment horizontal="left"/>
    </xf>
    <xf numFmtId="0" fontId="27" fillId="2" borderId="6" xfId="0" applyFont="1" applyFill="1" applyBorder="1"/>
    <xf numFmtId="6" fontId="4" fillId="2" borderId="0" xfId="0" applyNumberFormat="1" applyFont="1" applyFill="1" applyAlignment="1">
      <alignment horizontal="center"/>
    </xf>
    <xf numFmtId="6" fontId="25" fillId="7" borderId="0" xfId="0" applyNumberFormat="1" applyFont="1" applyFill="1" applyAlignment="1">
      <alignment horizontal="center"/>
    </xf>
    <xf numFmtId="9" fontId="25" fillId="7" borderId="0" xfId="3" applyFont="1" applyFill="1"/>
    <xf numFmtId="6" fontId="25" fillId="7" borderId="0" xfId="0" applyNumberFormat="1" applyFont="1" applyFill="1"/>
    <xf numFmtId="0" fontId="25" fillId="7" borderId="8" xfId="0" applyFont="1" applyFill="1" applyBorder="1" applyAlignment="1">
      <alignment horizontal="center"/>
    </xf>
    <xf numFmtId="6" fontId="25" fillId="2" borderId="0" xfId="0" applyNumberFormat="1" applyFont="1" applyFill="1" applyAlignment="1">
      <alignment horizontal="center"/>
    </xf>
    <xf numFmtId="9" fontId="25" fillId="2" borderId="0" xfId="3" applyFont="1" applyFill="1"/>
    <xf numFmtId="6" fontId="25" fillId="2" borderId="0" xfId="0" applyNumberFormat="1" applyFont="1" applyFill="1"/>
    <xf numFmtId="0" fontId="4" fillId="2" borderId="8" xfId="0" applyFont="1" applyFill="1" applyBorder="1"/>
    <xf numFmtId="0" fontId="25" fillId="7" borderId="10" xfId="0" applyFont="1" applyFill="1" applyBorder="1"/>
    <xf numFmtId="6" fontId="25" fillId="7" borderId="10" xfId="0" applyNumberFormat="1" applyFont="1" applyFill="1" applyBorder="1"/>
    <xf numFmtId="0" fontId="4" fillId="7" borderId="11" xfId="0" applyFont="1" applyFill="1" applyBorder="1"/>
    <xf numFmtId="6" fontId="4" fillId="2" borderId="0" xfId="0" applyNumberFormat="1" applyFont="1" applyFill="1"/>
    <xf numFmtId="0" fontId="3" fillId="5" borderId="4" xfId="0" applyFont="1" applyFill="1" applyBorder="1"/>
    <xf numFmtId="0" fontId="2" fillId="2" borderId="0" xfId="0" applyFont="1" applyFill="1" applyAlignment="1">
      <alignment horizontal="center"/>
    </xf>
    <xf numFmtId="0" fontId="0" fillId="2" borderId="7" xfId="0" applyFill="1" applyBorder="1" applyAlignment="1">
      <alignment horizontal="right" vertical="top"/>
    </xf>
    <xf numFmtId="0" fontId="0" fillId="2" borderId="9" xfId="0" applyFill="1" applyBorder="1" applyAlignment="1">
      <alignment horizontal="right" vertical="top"/>
    </xf>
    <xf numFmtId="0" fontId="25" fillId="0" borderId="0" xfId="0" applyFont="1"/>
    <xf numFmtId="0" fontId="3" fillId="3" borderId="10" xfId="0" applyFont="1" applyFill="1" applyBorder="1" applyAlignment="1">
      <alignment horizontal="left"/>
    </xf>
    <xf numFmtId="0" fontId="25" fillId="3" borderId="0" xfId="0" applyFont="1" applyFill="1" applyAlignment="1">
      <alignment horizontal="left" wrapText="1"/>
    </xf>
    <xf numFmtId="0" fontId="3" fillId="5" borderId="10" xfId="0" applyFont="1" applyFill="1" applyBorder="1" applyAlignment="1">
      <alignment vertical="top"/>
    </xf>
    <xf numFmtId="0" fontId="31" fillId="4" borderId="0" xfId="0" applyFont="1" applyFill="1"/>
    <xf numFmtId="0" fontId="31" fillId="2" borderId="0" xfId="0" applyFont="1" applyFill="1"/>
    <xf numFmtId="0" fontId="32" fillId="4" borderId="0" xfId="0" applyFont="1" applyFill="1"/>
    <xf numFmtId="0" fontId="32" fillId="2" borderId="0" xfId="0" applyFont="1" applyFill="1"/>
    <xf numFmtId="0" fontId="33" fillId="4" borderId="0" xfId="0" applyFont="1" applyFill="1"/>
    <xf numFmtId="0" fontId="33" fillId="2" borderId="0" xfId="0" applyFont="1" applyFill="1"/>
    <xf numFmtId="0" fontId="23" fillId="2" borderId="0" xfId="0" applyFont="1" applyFill="1" applyAlignment="1">
      <alignment horizontal="right"/>
    </xf>
    <xf numFmtId="0" fontId="30" fillId="2" borderId="0" xfId="0" applyFont="1" applyFill="1"/>
    <xf numFmtId="0" fontId="30" fillId="2" borderId="5" xfId="0" applyFont="1" applyFill="1" applyBorder="1"/>
    <xf numFmtId="0" fontId="23" fillId="2" borderId="4" xfId="0" applyFont="1" applyFill="1" applyBorder="1"/>
    <xf numFmtId="0" fontId="23" fillId="2" borderId="5" xfId="0" applyFont="1" applyFill="1" applyBorder="1" applyAlignment="1">
      <alignment horizontal="center"/>
    </xf>
    <xf numFmtId="0" fontId="23" fillId="2" borderId="4" xfId="0" applyFont="1" applyFill="1" applyBorder="1" applyAlignment="1">
      <alignment horizontal="center"/>
    </xf>
    <xf numFmtId="0" fontId="30" fillId="7" borderId="7" xfId="0" applyFont="1" applyFill="1" applyBorder="1"/>
    <xf numFmtId="43" fontId="30" fillId="7" borderId="0" xfId="1" applyFont="1" applyFill="1"/>
    <xf numFmtId="6" fontId="30" fillId="7" borderId="7" xfId="0" applyNumberFormat="1" applyFont="1" applyFill="1" applyBorder="1" applyAlignment="1">
      <alignment horizontal="center" vertical="center"/>
    </xf>
    <xf numFmtId="6" fontId="30" fillId="7" borderId="0" xfId="0" applyNumberFormat="1" applyFont="1" applyFill="1" applyAlignment="1">
      <alignment horizontal="center" vertical="center"/>
    </xf>
    <xf numFmtId="0" fontId="30" fillId="2" borderId="7" xfId="0" applyFont="1" applyFill="1" applyBorder="1" applyAlignment="1">
      <alignment vertical="center"/>
    </xf>
    <xf numFmtId="43" fontId="30" fillId="2" borderId="0" xfId="1" applyFont="1" applyFill="1" applyAlignment="1">
      <alignment vertical="center"/>
    </xf>
    <xf numFmtId="6" fontId="30" fillId="2" borderId="7" xfId="0" applyNumberFormat="1" applyFont="1" applyFill="1" applyBorder="1" applyAlignment="1">
      <alignment horizontal="center" vertical="center"/>
    </xf>
    <xf numFmtId="6" fontId="30" fillId="2" borderId="0" xfId="0" applyNumberFormat="1" applyFont="1" applyFill="1" applyAlignment="1">
      <alignment horizontal="center" vertical="center"/>
    </xf>
    <xf numFmtId="0" fontId="30" fillId="7" borderId="7" xfId="0" applyFont="1" applyFill="1" applyBorder="1" applyAlignment="1">
      <alignment vertical="center"/>
    </xf>
    <xf numFmtId="43" fontId="30" fillId="7" borderId="0" xfId="1" applyFont="1" applyFill="1" applyAlignment="1">
      <alignment vertical="center"/>
    </xf>
    <xf numFmtId="0" fontId="30" fillId="2" borderId="0" xfId="0" applyFont="1" applyFill="1" applyAlignment="1">
      <alignment horizontal="center" vertical="center"/>
    </xf>
    <xf numFmtId="0" fontId="30" fillId="2" borderId="0" xfId="0" applyFont="1" applyFill="1" applyAlignment="1">
      <alignment vertical="center"/>
    </xf>
    <xf numFmtId="0" fontId="30" fillId="7" borderId="0" xfId="0" applyFont="1" applyFill="1" applyAlignment="1">
      <alignment horizontal="center" vertical="center"/>
    </xf>
    <xf numFmtId="0" fontId="30" fillId="2" borderId="9" xfId="0" applyFont="1" applyFill="1" applyBorder="1" applyAlignment="1">
      <alignment vertical="center"/>
    </xf>
    <xf numFmtId="43" fontId="30" fillId="2" borderId="10" xfId="1" applyFont="1" applyFill="1" applyBorder="1" applyAlignment="1">
      <alignment vertical="center"/>
    </xf>
    <xf numFmtId="6" fontId="30" fillId="2" borderId="9" xfId="0" applyNumberFormat="1" applyFont="1" applyFill="1" applyBorder="1" applyAlignment="1">
      <alignment horizontal="center" vertical="center"/>
    </xf>
    <xf numFmtId="6" fontId="30" fillId="2" borderId="10" xfId="0" applyNumberFormat="1" applyFont="1" applyFill="1" applyBorder="1" applyAlignment="1">
      <alignment horizontal="center" vertical="center"/>
    </xf>
    <xf numFmtId="164" fontId="30" fillId="7" borderId="0" xfId="2" applyNumberFormat="1" applyFont="1" applyFill="1"/>
    <xf numFmtId="164" fontId="30" fillId="7" borderId="7" xfId="0" applyNumberFormat="1" applyFont="1" applyFill="1" applyBorder="1" applyAlignment="1">
      <alignment horizontal="center"/>
    </xf>
    <xf numFmtId="0" fontId="30" fillId="2" borderId="7" xfId="0" applyFont="1" applyFill="1" applyBorder="1"/>
    <xf numFmtId="164" fontId="30" fillId="2" borderId="0" xfId="2" applyNumberFormat="1" applyFont="1" applyFill="1"/>
    <xf numFmtId="6" fontId="30" fillId="2" borderId="7" xfId="0" applyNumberFormat="1" applyFont="1" applyFill="1" applyBorder="1" applyAlignment="1">
      <alignment horizontal="center"/>
    </xf>
    <xf numFmtId="0" fontId="30" fillId="7" borderId="9" xfId="0" applyFont="1" applyFill="1" applyBorder="1"/>
    <xf numFmtId="0" fontId="30" fillId="7" borderId="10" xfId="0" applyFont="1" applyFill="1" applyBorder="1"/>
    <xf numFmtId="6" fontId="30" fillId="2" borderId="0" xfId="0" applyNumberFormat="1" applyFont="1" applyFill="1"/>
    <xf numFmtId="0" fontId="30" fillId="0" borderId="0" xfId="0" applyFont="1"/>
    <xf numFmtId="0" fontId="28" fillId="2" borderId="7" xfId="0" applyFont="1" applyFill="1" applyBorder="1" applyAlignment="1">
      <alignment horizontal="left"/>
    </xf>
    <xf numFmtId="0" fontId="28" fillId="2" borderId="0" xfId="0" applyFont="1" applyFill="1" applyAlignment="1">
      <alignment horizontal="left"/>
    </xf>
    <xf numFmtId="0" fontId="28" fillId="2" borderId="8" xfId="0" applyFont="1" applyFill="1" applyBorder="1" applyAlignment="1">
      <alignment horizontal="left"/>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6" fontId="3" fillId="0" borderId="4" xfId="2" applyNumberFormat="1" applyFont="1" applyFill="1" applyBorder="1" applyAlignment="1" applyProtection="1">
      <alignment horizontal="center" vertical="center"/>
    </xf>
    <xf numFmtId="6" fontId="3" fillId="0" borderId="6" xfId="2" applyNumberFormat="1" applyFont="1" applyFill="1" applyBorder="1" applyAlignment="1" applyProtection="1">
      <alignment horizontal="center" vertical="center"/>
    </xf>
    <xf numFmtId="0" fontId="3" fillId="7" borderId="9" xfId="0" applyFont="1" applyFill="1" applyBorder="1" applyAlignment="1">
      <alignment horizontal="left"/>
    </xf>
    <xf numFmtId="0" fontId="3" fillId="7" borderId="10" xfId="0" applyFont="1" applyFill="1" applyBorder="1" applyAlignment="1">
      <alignment horizontal="left"/>
    </xf>
    <xf numFmtId="44" fontId="3" fillId="0" borderId="10" xfId="2" applyFont="1" applyFill="1" applyBorder="1" applyAlignment="1" applyProtection="1">
      <alignment horizontal="center"/>
    </xf>
    <xf numFmtId="44" fontId="3" fillId="0" borderId="11" xfId="2" applyFont="1" applyFill="1" applyBorder="1" applyAlignment="1" applyProtection="1">
      <alignment horizontal="center"/>
    </xf>
    <xf numFmtId="0" fontId="0" fillId="2" borderId="5" xfId="0" applyFill="1" applyBorder="1" applyAlignment="1">
      <alignment horizontal="left"/>
    </xf>
    <xf numFmtId="0" fontId="0" fillId="2" borderId="4"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0" xfId="0" applyFill="1" applyAlignment="1">
      <alignment horizontal="left"/>
    </xf>
    <xf numFmtId="0" fontId="0" fillId="2" borderId="8" xfId="0" applyFill="1" applyBorder="1" applyAlignment="1">
      <alignment horizontal="left"/>
    </xf>
    <xf numFmtId="0" fontId="0" fillId="2" borderId="0" xfId="0" applyFill="1" applyAlignment="1">
      <alignment vertical="top" wrapText="1"/>
    </xf>
    <xf numFmtId="0" fontId="0" fillId="2" borderId="8" xfId="0" applyFill="1" applyBorder="1" applyAlignment="1">
      <alignment vertical="top" wrapText="1"/>
    </xf>
    <xf numFmtId="0" fontId="0" fillId="2" borderId="10" xfId="0" applyFill="1" applyBorder="1" applyAlignment="1">
      <alignment vertical="top" wrapText="1"/>
    </xf>
    <xf numFmtId="0" fontId="0" fillId="2" borderId="11" xfId="0" applyFill="1" applyBorder="1" applyAlignment="1">
      <alignmen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6" fontId="0" fillId="0" borderId="2" xfId="0" applyNumberFormat="1" applyBorder="1" applyAlignment="1">
      <alignment horizontal="center"/>
    </xf>
    <xf numFmtId="6" fontId="0" fillId="0" borderId="3" xfId="0" applyNumberFormat="1" applyBorder="1" applyAlignment="1">
      <alignment horizontal="center"/>
    </xf>
    <xf numFmtId="0" fontId="0" fillId="2" borderId="1" xfId="0" applyFill="1" applyBorder="1" applyAlignment="1">
      <alignment horizontal="left" vertical="top"/>
    </xf>
    <xf numFmtId="0" fontId="0" fillId="2" borderId="2" xfId="0" applyFill="1" applyBorder="1" applyAlignment="1">
      <alignment horizontal="left" vertical="top"/>
    </xf>
    <xf numFmtId="6" fontId="0" fillId="6" borderId="12" xfId="0" applyNumberFormat="1" applyFill="1" applyBorder="1" applyAlignment="1" applyProtection="1">
      <alignment horizontal="center" vertical="top"/>
      <protection locked="0"/>
    </xf>
    <xf numFmtId="0" fontId="0" fillId="2" borderId="5" xfId="0" applyFill="1" applyBorder="1" applyAlignment="1">
      <alignment horizontal="left" vertical="center"/>
    </xf>
    <xf numFmtId="0" fontId="0" fillId="2" borderId="4" xfId="0" applyFill="1" applyBorder="1" applyAlignment="1">
      <alignment horizontal="left" vertical="center"/>
    </xf>
    <xf numFmtId="6" fontId="0" fillId="2" borderId="4" xfId="0" applyNumberFormat="1" applyFill="1" applyBorder="1" applyAlignment="1">
      <alignment horizontal="center" vertical="center"/>
    </xf>
    <xf numFmtId="6" fontId="0" fillId="2" borderId="6" xfId="0" applyNumberFormat="1" applyFill="1" applyBorder="1" applyAlignment="1">
      <alignment horizontal="center" vertical="center"/>
    </xf>
    <xf numFmtId="0" fontId="0" fillId="7" borderId="7" xfId="0" applyFill="1" applyBorder="1" applyAlignment="1">
      <alignment horizontal="left" vertical="center"/>
    </xf>
    <xf numFmtId="0" fontId="0" fillId="7" borderId="0" xfId="0" applyFill="1" applyAlignment="1">
      <alignment horizontal="left" vertical="center"/>
    </xf>
    <xf numFmtId="6" fontId="0" fillId="7" borderId="0" xfId="0" applyNumberFormat="1" applyFill="1" applyAlignment="1">
      <alignment horizontal="center" vertical="center"/>
    </xf>
    <xf numFmtId="6" fontId="0" fillId="7" borderId="8" xfId="0" applyNumberFormat="1" applyFill="1" applyBorder="1" applyAlignment="1">
      <alignment horizontal="center" vertical="center"/>
    </xf>
    <xf numFmtId="0" fontId="3" fillId="2" borderId="9" xfId="0" applyFont="1" applyFill="1" applyBorder="1" applyAlignment="1">
      <alignment horizontal="left"/>
    </xf>
    <xf numFmtId="0" fontId="3" fillId="2" borderId="10" xfId="0" applyFont="1" applyFill="1" applyBorder="1" applyAlignment="1">
      <alignment horizontal="left"/>
    </xf>
    <xf numFmtId="6" fontId="3" fillId="2" borderId="10" xfId="0" applyNumberFormat="1" applyFont="1" applyFill="1" applyBorder="1" applyAlignment="1">
      <alignment horizontal="center"/>
    </xf>
    <xf numFmtId="6" fontId="3" fillId="2" borderId="11" xfId="0" applyNumberFormat="1" applyFont="1" applyFill="1" applyBorder="1" applyAlignment="1">
      <alignment horizontal="center"/>
    </xf>
    <xf numFmtId="0" fontId="25" fillId="2" borderId="1" xfId="0" applyFont="1" applyFill="1" applyBorder="1" applyAlignment="1">
      <alignment horizontal="left" vertical="top" wrapText="1"/>
    </xf>
    <xf numFmtId="0" fontId="25" fillId="2" borderId="2" xfId="0" applyFont="1" applyFill="1" applyBorder="1" applyAlignment="1">
      <alignment horizontal="left" vertical="top" wrapText="1"/>
    </xf>
    <xf numFmtId="6" fontId="0" fillId="2" borderId="2" xfId="0" applyNumberFormat="1" applyFill="1" applyBorder="1" applyAlignment="1">
      <alignment horizontal="center"/>
    </xf>
    <xf numFmtId="6" fontId="0" fillId="2" borderId="3" xfId="0" applyNumberFormat="1" applyFill="1" applyBorder="1" applyAlignment="1">
      <alignment horizontal="center"/>
    </xf>
    <xf numFmtId="0" fontId="0" fillId="5" borderId="0" xfId="0" applyFill="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6" borderId="12" xfId="0" applyFill="1" applyBorder="1" applyAlignment="1" applyProtection="1">
      <alignment horizontal="center" vertical="center"/>
      <protection locked="0"/>
    </xf>
    <xf numFmtId="0" fontId="0" fillId="7" borderId="1" xfId="0" applyFill="1" applyBorder="1" applyAlignment="1">
      <alignment horizontal="left" vertical="center"/>
    </xf>
    <xf numFmtId="0" fontId="0" fillId="7" borderId="2" xfId="0" applyFill="1" applyBorder="1" applyAlignment="1">
      <alignment horizontal="left" vertical="center"/>
    </xf>
    <xf numFmtId="38" fontId="0" fillId="6" borderId="12" xfId="0" applyNumberFormat="1" applyFill="1" applyBorder="1" applyAlignment="1" applyProtection="1">
      <alignment horizontal="center" vertical="center"/>
      <protection locked="0"/>
    </xf>
    <xf numFmtId="0" fontId="0" fillId="7" borderId="1" xfId="0" applyFill="1" applyBorder="1" applyAlignment="1">
      <alignment horizontal="left" vertical="top" wrapText="1"/>
    </xf>
    <xf numFmtId="0" fontId="0" fillId="7" borderId="2" xfId="0" applyFill="1" applyBorder="1" applyAlignment="1">
      <alignment horizontal="left" vertical="top" wrapText="1"/>
    </xf>
    <xf numFmtId="0" fontId="0" fillId="6" borderId="12" xfId="0" applyFill="1" applyBorder="1" applyAlignment="1" applyProtection="1">
      <alignment horizontal="center" vertical="top"/>
      <protection locked="0"/>
    </xf>
    <xf numFmtId="0" fontId="0" fillId="6" borderId="12" xfId="0" applyFill="1" applyBorder="1" applyAlignment="1" applyProtection="1">
      <alignment horizontal="center"/>
      <protection locked="0"/>
    </xf>
    <xf numFmtId="1" fontId="25" fillId="6" borderId="12" xfId="0" applyNumberFormat="1" applyFont="1" applyFill="1" applyBorder="1" applyAlignment="1" applyProtection="1">
      <alignment horizontal="center" vertical="top"/>
      <protection locked="0"/>
    </xf>
    <xf numFmtId="0" fontId="0" fillId="8" borderId="1" xfId="0" applyFill="1" applyBorder="1" applyAlignment="1">
      <alignment horizontal="left" vertical="top"/>
    </xf>
    <xf numFmtId="0" fontId="0" fillId="8" borderId="2" xfId="0" applyFill="1" applyBorder="1" applyAlignment="1">
      <alignment horizontal="left" vertical="top"/>
    </xf>
    <xf numFmtId="1" fontId="0" fillId="7" borderId="12" xfId="0" applyNumberFormat="1" applyFill="1" applyBorder="1" applyAlignment="1" applyProtection="1">
      <alignment horizontal="center" vertical="top"/>
      <protection locked="0"/>
    </xf>
    <xf numFmtId="0" fontId="0" fillId="7" borderId="1" xfId="0" applyFill="1" applyBorder="1" applyAlignment="1">
      <alignment vertical="top" wrapText="1"/>
    </xf>
    <xf numFmtId="0" fontId="0" fillId="7" borderId="2" xfId="0" applyFill="1" applyBorder="1" applyAlignment="1">
      <alignment vertical="top"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2" borderId="1" xfId="0" applyFill="1" applyBorder="1" applyAlignment="1">
      <alignment vertical="top" wrapText="1"/>
    </xf>
    <xf numFmtId="0" fontId="0" fillId="2" borderId="2" xfId="0" applyFill="1" applyBorder="1" applyAlignment="1">
      <alignment vertical="top" wrapText="1"/>
    </xf>
    <xf numFmtId="164" fontId="0" fillId="6" borderId="12" xfId="2" applyNumberFormat="1" applyFont="1" applyFill="1" applyBorder="1" applyAlignment="1" applyProtection="1">
      <alignment horizontal="center"/>
      <protection locked="0"/>
    </xf>
    <xf numFmtId="0" fontId="0" fillId="2" borderId="7" xfId="0" applyFill="1" applyBorder="1" applyAlignment="1">
      <alignment horizontal="left" wrapText="1"/>
    </xf>
    <xf numFmtId="0" fontId="0" fillId="2" borderId="0" xfId="0" applyFill="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29" fillId="3" borderId="0" xfId="0" applyFont="1" applyFill="1" applyAlignment="1">
      <alignment horizontal="center"/>
    </xf>
    <xf numFmtId="0" fontId="11" fillId="0" borderId="1" xfId="0" applyFont="1" applyBorder="1" applyAlignment="1" applyProtection="1">
      <alignment horizontal="left" vertical="top"/>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5" fillId="4" borderId="1" xfId="0" applyFont="1" applyFill="1" applyBorder="1" applyAlignment="1">
      <alignment horizontal="left" vertical="top"/>
    </xf>
    <xf numFmtId="0" fontId="15" fillId="4" borderId="2" xfId="0" applyFont="1" applyFill="1" applyBorder="1" applyAlignment="1">
      <alignment horizontal="left" vertical="top"/>
    </xf>
    <xf numFmtId="0" fontId="15" fillId="4" borderId="3" xfId="0" applyFont="1" applyFill="1" applyBorder="1" applyAlignment="1">
      <alignment horizontal="left" vertical="top"/>
    </xf>
    <xf numFmtId="0" fontId="23" fillId="2" borderId="5"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6" xfId="0" applyFont="1" applyFill="1" applyBorder="1" applyAlignment="1">
      <alignment horizontal="left" vertical="top"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2" borderId="8" xfId="0" applyFill="1" applyBorder="1" applyAlignment="1">
      <alignment horizontal="left" vertical="top" wrapText="1"/>
    </xf>
    <xf numFmtId="0" fontId="3" fillId="0" borderId="0" xfId="0" applyFont="1" applyAlignment="1">
      <alignment horizontal="center"/>
    </xf>
  </cellXfs>
  <cellStyles count="10">
    <cellStyle name="60% - Accent4 2" xfId="9" xr:uid="{84EEA252-38FE-48C4-BA13-F14864225B64}"/>
    <cellStyle name="Comma" xfId="1" builtinId="3"/>
    <cellStyle name="Comma 2" xfId="6" xr:uid="{3CB1A0BD-854B-4CEA-8D85-EBB2F03A43BA}"/>
    <cellStyle name="Currency" xfId="2" builtinId="4"/>
    <cellStyle name="Currency 2" xfId="7" xr:uid="{2F6DE4D2-75C6-4A1A-94C5-6BB57B89AC33}"/>
    <cellStyle name="Hyperlink" xfId="4" builtinId="8"/>
    <cellStyle name="Normal" xfId="0" builtinId="0"/>
    <cellStyle name="Normal 2" xfId="5" xr:uid="{EF093F19-9753-4388-92F0-F37E97353381}"/>
    <cellStyle name="Normal 3" xfId="8" xr:uid="{CD953C5B-D1D6-4C11-A0BA-66F72F7E3113}"/>
    <cellStyle name="Percent" xfId="3" builtinId="5"/>
  </cellStyles>
  <dxfs count="4">
    <dxf>
      <font>
        <color rgb="FF056A38"/>
      </font>
      <fill>
        <patternFill patternType="solid">
          <fgColor auto="1"/>
          <bgColor theme="9" tint="0.79998168889431442"/>
        </patternFill>
      </fill>
    </dxf>
    <dxf>
      <font>
        <color rgb="FFFF0000"/>
      </font>
      <fill>
        <patternFill patternType="solid">
          <fgColor auto="1"/>
          <bgColor rgb="FFFFCCCC"/>
        </patternFill>
      </fill>
    </dxf>
    <dxf>
      <font>
        <color rgb="FF056A38"/>
      </font>
      <fill>
        <patternFill>
          <bgColor theme="9" tint="0.79998168889431442"/>
        </patternFill>
      </fill>
    </dxf>
    <dxf>
      <font>
        <color rgb="FFFF0000"/>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hedacom.sharepoint.com/Master%20Smartdox%20Templates/Archive/WHEDA%202024%20Multifamily%20Application%20-%20v23.08.11%20-%20INTERNAL%20ONLY.xlsx" TargetMode="External"/><Relationship Id="rId1" Type="http://schemas.openxmlformats.org/officeDocument/2006/relationships/externalLinkPath" Target="https://whedacom.sharepoint.com/Master%20Smartdox%20Templates/Archive/WHEDA%202024%20Multifamily%20Application%20-%20v23.08.11%20-%20INTERNAL%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hedacom.sharepoint.com/shared/CREDIT/TRAINING/DJB%20work/Oregon/OHCS%20Proforma%20-%20MASTER%2001312022_WORKING%20DO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hedacom.sharepoint.com/Users/mcase/AppData/Local/Microsoft/Windows/INetCache/Content.Outlook/VOJNUEFW/OHCS%20Proforma%20-%20MASTER%2001312022_WORKING%20DOC.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tateoforegon-my.sharepoint.com/personal/edward_brown_oregon_gov/Documents/Desktop/Full%20Application_NOFA%20#2020-9 VGHAP_Good Shepherd Villag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 Log"/>
      <sheetName val="QAP Constants"/>
      <sheetName val="Dropdown Lists"/>
      <sheetName val="ProLink"/>
      <sheetName val="ProLink Mapping"/>
      <sheetName val="1. Cover Sheet"/>
      <sheetName val="2. TOC"/>
      <sheetName val="3. Project Summary"/>
      <sheetName val="4. Project Name &amp; Location"/>
      <sheetName val="5. Project Description"/>
      <sheetName val="6. Applicant Information"/>
      <sheetName val="7. Site Description"/>
      <sheetName val="8. Site Control"/>
      <sheetName val="9. Zoning"/>
      <sheetName val="10. Ownership Entity"/>
      <sheetName val="11. Project Team"/>
      <sheetName val="12. Project &amp; Unit Amenities"/>
      <sheetName val="Unit Mix Helper"/>
      <sheetName val="State HTC Gap"/>
      <sheetName val="13. Unit Mix"/>
      <sheetName val="14. Funding Sources"/>
      <sheetName val="15. Construction Cost SOV"/>
      <sheetName val="16. Project Costs"/>
      <sheetName val="17. Credit Calc"/>
      <sheetName val="18. Projected Operating Costs"/>
      <sheetName val="19. Projected Cash Flow"/>
      <sheetName val="20. Financial Feasibility"/>
      <sheetName val="21. Max Cost Model"/>
      <sheetName val="22. Replacement Reserves"/>
      <sheetName val="23. Construction Draw Schedule"/>
      <sheetName val="24. Instructions Scoring Sum"/>
      <sheetName val="25. Lower-Income Areas"/>
      <sheetName val="26. Energy Eff &amp; Sustainabilty"/>
      <sheetName val="27. Mixed Income Incentive"/>
      <sheetName val="28. Serves Large Families"/>
      <sheetName val="29. Serves Lowest Income"/>
      <sheetName val="30. Supportive Housing"/>
      <sheetName val="31. Veterans Housing"/>
      <sheetName val="32. Rehab Neighborhood Stabili"/>
      <sheetName val="33. Universal Design"/>
      <sheetName val="34. Financial Leverage"/>
      <sheetName val="35. Eventual Tenant Own"/>
      <sheetName val="36. Development Team"/>
      <sheetName val="37. Areas of Economic Opp"/>
      <sheetName val="38. Rural Areas w_o TC"/>
      <sheetName val="39. Workforce Housing"/>
      <sheetName val="40.Community Service Facilities"/>
      <sheetName val="36. Serves Special Needs"/>
      <sheetName val="37. Catalyst for Revitalization"/>
      <sheetName val="38. Health &amp; Built Environment"/>
      <sheetName val="39. Innovative Housing Narrativ"/>
      <sheetName val="40. Nonprofit Ownership"/>
      <sheetName val="Threshold Checklist"/>
      <sheetName val="Self Scoring checklist"/>
      <sheetName val="WHEDA Loan Signatures"/>
      <sheetName val="Tax Credit Signatures"/>
      <sheetName val="App R Data"/>
      <sheetName val="SD_Dropdowns"/>
      <sheetName val="RentLimits"/>
      <sheetName val="IncomeLimits"/>
    </sheetNames>
    <sheetDataSet>
      <sheetData sheetId="0"/>
      <sheetData sheetId="1">
        <row r="2">
          <cell r="B2">
            <v>2024</v>
          </cell>
        </row>
      </sheetData>
      <sheetData sheetId="2">
        <row r="2">
          <cell r="A2" t="str">
            <v>Yes</v>
          </cell>
          <cell r="B2">
            <v>0</v>
          </cell>
          <cell r="D2" t="str">
            <v>New Construction</v>
          </cell>
          <cell r="F2" t="str">
            <v>General Set-Aside</v>
          </cell>
          <cell r="G2" t="str">
            <v>9%</v>
          </cell>
          <cell r="I2">
            <v>0.2</v>
          </cell>
          <cell r="J2">
            <v>0.3</v>
          </cell>
          <cell r="K2" t="str">
            <v>HUD</v>
          </cell>
          <cell r="L2" t="str">
            <v>CHDO</v>
          </cell>
          <cell r="M2" t="str">
            <v>Ownership</v>
          </cell>
          <cell r="N2" t="str">
            <v>Limited Liability Company</v>
          </cell>
          <cell r="O2" t="str">
            <v>To Be Formed</v>
          </cell>
          <cell r="P2" t="str">
            <v>Principal</v>
          </cell>
          <cell r="Q2" t="str">
            <v>Gas</v>
          </cell>
          <cell r="R2" t="str">
            <v>Electric Baseboards</v>
          </cell>
          <cell r="V2" t="str">
            <v>Local PHA</v>
          </cell>
          <cell r="X2" t="str">
            <v>Low Income</v>
          </cell>
          <cell r="Z2" t="str">
            <v>Tax-Exempt Bond Financing – Construction</v>
          </cell>
          <cell r="AD2" t="str">
            <v>1st</v>
          </cell>
          <cell r="AF2" t="str">
            <v>1st</v>
          </cell>
        </row>
        <row r="3">
          <cell r="A3" t="str">
            <v>No</v>
          </cell>
          <cell r="B3">
            <v>1</v>
          </cell>
          <cell r="D3" t="str">
            <v>Acquisition/Rehab</v>
          </cell>
          <cell r="F3" t="str">
            <v>Non-Profit Set-Aside</v>
          </cell>
          <cell r="G3" t="str">
            <v>4%</v>
          </cell>
          <cell r="I3">
            <v>0.3</v>
          </cell>
          <cell r="J3">
            <v>0.6</v>
          </cell>
          <cell r="K3" t="str">
            <v>RD</v>
          </cell>
          <cell r="L3" t="str">
            <v>Federal HOME</v>
          </cell>
          <cell r="M3" t="str">
            <v>Purchase Contract</v>
          </cell>
          <cell r="N3" t="str">
            <v>Limited Liability Partnership</v>
          </cell>
          <cell r="O3" t="str">
            <v>Already Formed</v>
          </cell>
          <cell r="P3" t="str">
            <v>Managing Member</v>
          </cell>
          <cell r="Q3" t="str">
            <v>Electric</v>
          </cell>
          <cell r="R3" t="str">
            <v>Electric Forces Air</v>
          </cell>
          <cell r="V3" t="str">
            <v>LIHTC Permit Calcs</v>
          </cell>
          <cell r="X3" t="str">
            <v>Home</v>
          </cell>
          <cell r="Z3" t="str">
            <v>Tax Exempt Bond Financing - Permanent</v>
          </cell>
          <cell r="AD3" t="str">
            <v>2nd</v>
          </cell>
          <cell r="AF3" t="str">
            <v>2nd</v>
          </cell>
        </row>
        <row r="4">
          <cell r="B4">
            <v>2</v>
          </cell>
          <cell r="D4" t="str">
            <v>Adaptive Reuse</v>
          </cell>
          <cell r="F4" t="str">
            <v>Rural Set-Aside</v>
          </cell>
          <cell r="G4" t="str">
            <v>State + Fed 4%</v>
          </cell>
          <cell r="I4">
            <v>0.4</v>
          </cell>
          <cell r="L4" t="str">
            <v>HUD Sect 202</v>
          </cell>
          <cell r="M4" t="str">
            <v>Option</v>
          </cell>
          <cell r="N4" t="str">
            <v>C Corporation</v>
          </cell>
          <cell r="P4" t="str">
            <v>Managing General Partner</v>
          </cell>
          <cell r="Q4" t="str">
            <v>Propane</v>
          </cell>
          <cell r="R4" t="str">
            <v>Solar</v>
          </cell>
          <cell r="V4" t="str">
            <v>HUD</v>
          </cell>
          <cell r="X4" t="str">
            <v>Employee</v>
          </cell>
          <cell r="Z4" t="str">
            <v>Stand-Alone Bond Financing</v>
          </cell>
          <cell r="AD4" t="str">
            <v>3rd</v>
          </cell>
          <cell r="AF4" t="str">
            <v>3rd</v>
          </cell>
        </row>
        <row r="5">
          <cell r="D5" t="str">
            <v>Adaptive Reuse/New Construction</v>
          </cell>
          <cell r="F5" t="str">
            <v>Supportive Housing Set-Aside</v>
          </cell>
          <cell r="I5">
            <v>0.5</v>
          </cell>
          <cell r="L5" t="str">
            <v>HUD Sect 236</v>
          </cell>
          <cell r="N5" t="str">
            <v>S Corporation</v>
          </cell>
          <cell r="R5" t="str">
            <v>Gas Radiant</v>
          </cell>
          <cell r="V5" t="str">
            <v>USDA</v>
          </cell>
          <cell r="Z5" t="str">
            <v>Preservation Plus Financing</v>
          </cell>
          <cell r="AD5" t="str">
            <v>4th</v>
          </cell>
          <cell r="AF5" t="str">
            <v>4th</v>
          </cell>
        </row>
        <row r="6">
          <cell r="D6" t="str">
            <v>Equity Take out</v>
          </cell>
          <cell r="F6" t="str">
            <v>Preservation Set-Aside</v>
          </cell>
          <cell r="I6">
            <v>0.6</v>
          </cell>
          <cell r="L6" t="str">
            <v>RD 515</v>
          </cell>
          <cell r="N6" t="str">
            <v>Limited Partnership</v>
          </cell>
          <cell r="R6" t="str">
            <v>Gas Forced Air</v>
          </cell>
          <cell r="V6" t="str">
            <v>Utiity Company</v>
          </cell>
          <cell r="Z6" t="str">
            <v>Preservation Revolving Loan Fund</v>
          </cell>
          <cell r="AD6" t="str">
            <v>5th</v>
          </cell>
          <cell r="AF6" t="str">
            <v>5th</v>
          </cell>
        </row>
        <row r="7">
          <cell r="D7" t="str">
            <v xml:space="preserve">Refinance </v>
          </cell>
          <cell r="F7" t="str">
            <v>Small Urban Set-Aside</v>
          </cell>
          <cell r="I7">
            <v>0.7</v>
          </cell>
          <cell r="L7" t="str">
            <v>Tax-Exempt Bond</v>
          </cell>
          <cell r="N7" t="str">
            <v>Other</v>
          </cell>
          <cell r="R7" t="str">
            <v>Heat Pump</v>
          </cell>
          <cell r="V7" t="str">
            <v>Other</v>
          </cell>
          <cell r="Z7" t="str">
            <v>Tax Credit Development Financing</v>
          </cell>
          <cell r="AD7" t="str">
            <v>6th</v>
          </cell>
          <cell r="AF7" t="str">
            <v>6th</v>
          </cell>
        </row>
        <row r="8">
          <cell r="D8" t="str">
            <v>Acquisition/New Construction</v>
          </cell>
          <cell r="I8">
            <v>0.8</v>
          </cell>
          <cell r="L8" t="str">
            <v>Other</v>
          </cell>
          <cell r="R8" t="str">
            <v>Oil Forced Air</v>
          </cell>
          <cell r="Z8" t="str">
            <v>Construction Plus Loan</v>
          </cell>
          <cell r="AD8" t="str">
            <v>7th</v>
          </cell>
          <cell r="AF8" t="str">
            <v>7th</v>
          </cell>
        </row>
        <row r="9">
          <cell r="R9" t="str">
            <v>Oil Radiant</v>
          </cell>
          <cell r="Z9" t="str">
            <v>Rental Housing Accessibility Loan</v>
          </cell>
          <cell r="AD9" t="str">
            <v>8th</v>
          </cell>
          <cell r="AF9" t="str">
            <v>8th</v>
          </cell>
        </row>
        <row r="10">
          <cell r="R10" t="str">
            <v>Other</v>
          </cell>
          <cell r="Z10" t="str">
            <v>7/10 Flex Financing</v>
          </cell>
          <cell r="AD10" t="str">
            <v>9th</v>
          </cell>
        </row>
        <row r="11">
          <cell r="R11"/>
          <cell r="Z11" t="str">
            <v>Tax Incremental Financing (TIF)</v>
          </cell>
          <cell r="AD11" t="str">
            <v>10th</v>
          </cell>
        </row>
        <row r="12">
          <cell r="Z12" t="str">
            <v>Subordinate Debt Financing</v>
          </cell>
          <cell r="AD12" t="str">
            <v>11th</v>
          </cell>
        </row>
        <row r="13">
          <cell r="AD13" t="str">
            <v>12th</v>
          </cell>
        </row>
        <row r="14">
          <cell r="AD14" t="str">
            <v>13th</v>
          </cell>
        </row>
        <row r="15">
          <cell r="AD15" t="str">
            <v>14th</v>
          </cell>
        </row>
        <row r="16">
          <cell r="AD16" t="str">
            <v>15th</v>
          </cell>
        </row>
        <row r="17">
          <cell r="AD17" t="str">
            <v>16th</v>
          </cell>
        </row>
        <row r="18">
          <cell r="AD18" t="str">
            <v>17th</v>
          </cell>
        </row>
        <row r="19">
          <cell r="AD19" t="str">
            <v>18th</v>
          </cell>
        </row>
        <row r="20">
          <cell r="AD20" t="str">
            <v>19th</v>
          </cell>
        </row>
        <row r="21">
          <cell r="AD21" t="str">
            <v>20th</v>
          </cell>
        </row>
        <row r="22">
          <cell r="AD22" t="str">
            <v>21st</v>
          </cell>
        </row>
        <row r="23">
          <cell r="AD23" t="str">
            <v>22nd</v>
          </cell>
        </row>
        <row r="24">
          <cell r="AD24" t="str">
            <v>23rd</v>
          </cell>
        </row>
        <row r="25">
          <cell r="AD25" t="str">
            <v>24th</v>
          </cell>
        </row>
        <row r="26">
          <cell r="AD26" t="str">
            <v>25th</v>
          </cell>
        </row>
        <row r="27">
          <cell r="AD27" t="str">
            <v>26th</v>
          </cell>
        </row>
        <row r="28">
          <cell r="AD28" t="str">
            <v>27th</v>
          </cell>
        </row>
        <row r="29">
          <cell r="AD29" t="str">
            <v>28th</v>
          </cell>
        </row>
        <row r="30">
          <cell r="AD30" t="str">
            <v>29th</v>
          </cell>
        </row>
        <row r="31">
          <cell r="AD31" t="str">
            <v>30th</v>
          </cell>
        </row>
        <row r="32">
          <cell r="AD32" t="str">
            <v>31st</v>
          </cell>
        </row>
        <row r="33">
          <cell r="AD33" t="str">
            <v>32nd</v>
          </cell>
        </row>
        <row r="34">
          <cell r="AD34" t="str">
            <v>33rd</v>
          </cell>
        </row>
        <row r="35">
          <cell r="AD35" t="str">
            <v>34th</v>
          </cell>
        </row>
        <row r="36">
          <cell r="AD36" t="str">
            <v>35th</v>
          </cell>
        </row>
        <row r="37">
          <cell r="AD37" t="str">
            <v>36th</v>
          </cell>
        </row>
        <row r="38">
          <cell r="AD38" t="str">
            <v>37th</v>
          </cell>
        </row>
        <row r="39">
          <cell r="AD39" t="str">
            <v>38th</v>
          </cell>
        </row>
        <row r="40">
          <cell r="AD40" t="str">
            <v>39th</v>
          </cell>
        </row>
        <row r="41">
          <cell r="AD41" t="str">
            <v>40th</v>
          </cell>
        </row>
        <row r="42">
          <cell r="AD42" t="str">
            <v>41st</v>
          </cell>
        </row>
        <row r="43">
          <cell r="AD43" t="str">
            <v>42nd</v>
          </cell>
        </row>
        <row r="44">
          <cell r="AD44" t="str">
            <v>43rd</v>
          </cell>
        </row>
        <row r="45">
          <cell r="AD45" t="str">
            <v>44th</v>
          </cell>
        </row>
        <row r="46">
          <cell r="AD46" t="str">
            <v>45th</v>
          </cell>
        </row>
        <row r="47">
          <cell r="AD47" t="str">
            <v>46th</v>
          </cell>
        </row>
        <row r="48">
          <cell r="AD48" t="str">
            <v>47th</v>
          </cell>
        </row>
        <row r="49">
          <cell r="AD49" t="str">
            <v>48th</v>
          </cell>
        </row>
        <row r="50">
          <cell r="AD50" t="str">
            <v>49th</v>
          </cell>
        </row>
        <row r="51">
          <cell r="AD51" t="str">
            <v>50th</v>
          </cell>
        </row>
        <row r="52">
          <cell r="AD52" t="str">
            <v>51st</v>
          </cell>
        </row>
        <row r="53">
          <cell r="AD53" t="str">
            <v>52nd</v>
          </cell>
        </row>
        <row r="54">
          <cell r="AD54" t="str">
            <v>53rd</v>
          </cell>
        </row>
        <row r="55">
          <cell r="AD55" t="str">
            <v>54th</v>
          </cell>
        </row>
        <row r="56">
          <cell r="AD56" t="str">
            <v>55th</v>
          </cell>
        </row>
        <row r="57">
          <cell r="AD57" t="str">
            <v>56th</v>
          </cell>
        </row>
        <row r="58">
          <cell r="AD58" t="str">
            <v>57th</v>
          </cell>
        </row>
        <row r="59">
          <cell r="AD59" t="str">
            <v>58th</v>
          </cell>
        </row>
        <row r="60">
          <cell r="AD60" t="str">
            <v>59th</v>
          </cell>
        </row>
        <row r="61">
          <cell r="AD61" t="str">
            <v>60th</v>
          </cell>
        </row>
        <row r="62">
          <cell r="AD62" t="str">
            <v>61st</v>
          </cell>
        </row>
        <row r="63">
          <cell r="AD63" t="str">
            <v>62nd</v>
          </cell>
        </row>
        <row r="64">
          <cell r="AD64" t="str">
            <v>63rd</v>
          </cell>
        </row>
        <row r="65">
          <cell r="AD65" t="str">
            <v>64th</v>
          </cell>
        </row>
        <row r="66">
          <cell r="AD66" t="str">
            <v>65th</v>
          </cell>
        </row>
        <row r="67">
          <cell r="AD67" t="str">
            <v>66th</v>
          </cell>
        </row>
        <row r="68">
          <cell r="AD68" t="str">
            <v>67th</v>
          </cell>
        </row>
        <row r="69">
          <cell r="AD69" t="str">
            <v>68th</v>
          </cell>
        </row>
        <row r="70">
          <cell r="AD70" t="str">
            <v>69th</v>
          </cell>
        </row>
        <row r="71">
          <cell r="AD71" t="str">
            <v>70th</v>
          </cell>
        </row>
        <row r="72">
          <cell r="AD72" t="str">
            <v>71st</v>
          </cell>
        </row>
        <row r="73">
          <cell r="AD73" t="str">
            <v>72nd</v>
          </cell>
        </row>
        <row r="74">
          <cell r="AD74" t="str">
            <v>73rd</v>
          </cell>
        </row>
        <row r="75">
          <cell r="AD75" t="str">
            <v>74th</v>
          </cell>
        </row>
        <row r="76">
          <cell r="AD76" t="str">
            <v>75th</v>
          </cell>
        </row>
        <row r="77">
          <cell r="AD77" t="str">
            <v>76th</v>
          </cell>
        </row>
        <row r="78">
          <cell r="AD78" t="str">
            <v>77th</v>
          </cell>
        </row>
        <row r="79">
          <cell r="AD79" t="str">
            <v>78th</v>
          </cell>
        </row>
        <row r="80">
          <cell r="AD80" t="str">
            <v>79th</v>
          </cell>
        </row>
        <row r="81">
          <cell r="AD81" t="str">
            <v>80th</v>
          </cell>
        </row>
        <row r="82">
          <cell r="AD82" t="str">
            <v>81st</v>
          </cell>
        </row>
        <row r="83">
          <cell r="AD83" t="str">
            <v>82nd</v>
          </cell>
        </row>
        <row r="84">
          <cell r="AD84" t="str">
            <v>83rd</v>
          </cell>
        </row>
        <row r="85">
          <cell r="AD85" t="str">
            <v>84th</v>
          </cell>
        </row>
        <row r="86">
          <cell r="AD86" t="str">
            <v>85th</v>
          </cell>
        </row>
        <row r="87">
          <cell r="AD87" t="str">
            <v>86th</v>
          </cell>
        </row>
        <row r="88">
          <cell r="AD88" t="str">
            <v>87th</v>
          </cell>
        </row>
        <row r="89">
          <cell r="AD89" t="str">
            <v>88th</v>
          </cell>
        </row>
        <row r="90">
          <cell r="AD90" t="str">
            <v>89th</v>
          </cell>
        </row>
        <row r="91">
          <cell r="AD91" t="str">
            <v>90th</v>
          </cell>
        </row>
        <row r="92">
          <cell r="AD92" t="str">
            <v>91st</v>
          </cell>
        </row>
        <row r="93">
          <cell r="AD93" t="str">
            <v>92nd</v>
          </cell>
        </row>
        <row r="94">
          <cell r="AD94" t="str">
            <v>93rd</v>
          </cell>
        </row>
        <row r="95">
          <cell r="AD95" t="str">
            <v>94th</v>
          </cell>
        </row>
        <row r="96">
          <cell r="AD96" t="str">
            <v>95th</v>
          </cell>
        </row>
        <row r="97">
          <cell r="AD97" t="str">
            <v>96th</v>
          </cell>
        </row>
        <row r="98">
          <cell r="AD98" t="str">
            <v>97th</v>
          </cell>
        </row>
        <row r="99">
          <cell r="AD99" t="str">
            <v>98th</v>
          </cell>
        </row>
        <row r="100">
          <cell r="AD100" t="str">
            <v>99th</v>
          </cell>
        </row>
      </sheetData>
      <sheetData sheetId="3">
        <row r="3">
          <cell r="F3"/>
        </row>
        <row r="4">
          <cell r="F4"/>
        </row>
        <row r="5">
          <cell r="F5"/>
        </row>
        <row r="6">
          <cell r="F6"/>
        </row>
      </sheetData>
      <sheetData sheetId="4"/>
      <sheetData sheetId="5">
        <row r="4">
          <cell r="B4" t="str">
            <v>Cover Sheet</v>
          </cell>
        </row>
        <row r="10">
          <cell r="C10"/>
        </row>
        <row r="11">
          <cell r="C11"/>
        </row>
        <row r="12">
          <cell r="C12"/>
        </row>
      </sheetData>
      <sheetData sheetId="6">
        <row r="4">
          <cell r="B4" t="str">
            <v>Table of Contents</v>
          </cell>
        </row>
      </sheetData>
      <sheetData sheetId="7">
        <row r="4">
          <cell r="B4" t="str">
            <v>Project Summary</v>
          </cell>
        </row>
      </sheetData>
      <sheetData sheetId="8">
        <row r="6">
          <cell r="B6" t="str">
            <v>Project Name and Location</v>
          </cell>
        </row>
        <row r="8">
          <cell r="D8"/>
          <cell r="F8"/>
        </row>
        <row r="10">
          <cell r="D10"/>
        </row>
        <row r="12">
          <cell r="D12"/>
        </row>
        <row r="13">
          <cell r="D13"/>
          <cell r="F13"/>
        </row>
        <row r="14">
          <cell r="D14"/>
        </row>
        <row r="15">
          <cell r="D15"/>
        </row>
        <row r="17">
          <cell r="D17"/>
          <cell r="F17"/>
        </row>
        <row r="22">
          <cell r="D22"/>
        </row>
        <row r="23">
          <cell r="D23"/>
          <cell r="F23"/>
          <cell r="H23"/>
        </row>
        <row r="24">
          <cell r="D24"/>
        </row>
        <row r="25">
          <cell r="D25"/>
          <cell r="F25"/>
        </row>
        <row r="26">
          <cell r="D26"/>
          <cell r="F26"/>
        </row>
      </sheetData>
      <sheetData sheetId="9">
        <row r="6">
          <cell r="B6" t="str">
            <v>Project Description</v>
          </cell>
        </row>
        <row r="8">
          <cell r="D8"/>
        </row>
        <row r="10">
          <cell r="D10"/>
        </row>
        <row r="11">
          <cell r="D11"/>
        </row>
        <row r="12">
          <cell r="D12"/>
        </row>
        <row r="15">
          <cell r="D15"/>
        </row>
        <row r="16">
          <cell r="D16"/>
        </row>
        <row r="17">
          <cell r="D17"/>
        </row>
        <row r="19">
          <cell r="D19"/>
          <cell r="F19"/>
        </row>
        <row r="20">
          <cell r="D20"/>
          <cell r="F20"/>
        </row>
        <row r="21">
          <cell r="D21"/>
          <cell r="F21"/>
        </row>
        <row r="22">
          <cell r="D22"/>
          <cell r="F22"/>
        </row>
        <row r="23">
          <cell r="D23"/>
          <cell r="F23"/>
        </row>
        <row r="24">
          <cell r="D24"/>
          <cell r="F24"/>
        </row>
        <row r="26">
          <cell r="F26"/>
        </row>
        <row r="27">
          <cell r="D27"/>
          <cell r="F27"/>
        </row>
        <row r="29">
          <cell r="D29"/>
        </row>
        <row r="30">
          <cell r="D30"/>
        </row>
        <row r="31">
          <cell r="D31"/>
        </row>
        <row r="32">
          <cell r="D32"/>
        </row>
        <row r="33">
          <cell r="D33"/>
        </row>
        <row r="39">
          <cell r="D39" t="str">
            <v>No</v>
          </cell>
          <cell r="F39">
            <v>0</v>
          </cell>
        </row>
        <row r="40">
          <cell r="D40" t="str">
            <v>No</v>
          </cell>
          <cell r="F40">
            <v>0</v>
          </cell>
        </row>
        <row r="41">
          <cell r="D41"/>
          <cell r="F41"/>
        </row>
        <row r="42">
          <cell r="D42"/>
          <cell r="F42"/>
        </row>
        <row r="43">
          <cell r="D43"/>
          <cell r="F43"/>
        </row>
        <row r="44">
          <cell r="D44"/>
          <cell r="F44"/>
        </row>
        <row r="45">
          <cell r="D45"/>
          <cell r="F45"/>
        </row>
        <row r="50">
          <cell r="D50"/>
        </row>
        <row r="51">
          <cell r="D51"/>
        </row>
        <row r="52">
          <cell r="D52"/>
        </row>
        <row r="53">
          <cell r="D53"/>
        </row>
        <row r="56">
          <cell r="D56"/>
        </row>
        <row r="57">
          <cell r="D57"/>
        </row>
        <row r="62">
          <cell r="D62"/>
        </row>
        <row r="66">
          <cell r="D66"/>
          <cell r="F66"/>
        </row>
        <row r="67">
          <cell r="D67"/>
          <cell r="F67"/>
        </row>
        <row r="68">
          <cell r="D68"/>
        </row>
        <row r="69">
          <cell r="D69"/>
        </row>
        <row r="70">
          <cell r="D70"/>
        </row>
        <row r="84">
          <cell r="D84"/>
        </row>
        <row r="85">
          <cell r="D85"/>
        </row>
        <row r="92">
          <cell r="D92"/>
        </row>
        <row r="93">
          <cell r="D93"/>
        </row>
        <row r="94">
          <cell r="D94"/>
        </row>
        <row r="95">
          <cell r="D95"/>
        </row>
        <row r="96">
          <cell r="D96"/>
        </row>
      </sheetData>
      <sheetData sheetId="10">
        <row r="6">
          <cell r="B6" t="str">
            <v>Applicant Information</v>
          </cell>
        </row>
        <row r="15">
          <cell r="D15"/>
        </row>
        <row r="17">
          <cell r="D17"/>
        </row>
        <row r="18">
          <cell r="D18"/>
          <cell r="F18"/>
          <cell r="H18"/>
        </row>
        <row r="21">
          <cell r="D21"/>
          <cell r="F21"/>
        </row>
        <row r="22">
          <cell r="D22"/>
        </row>
        <row r="23">
          <cell r="D23"/>
        </row>
        <row r="30">
          <cell r="D30"/>
        </row>
        <row r="32">
          <cell r="D32"/>
        </row>
        <row r="33">
          <cell r="D33"/>
          <cell r="F33"/>
          <cell r="H33"/>
        </row>
        <row r="36">
          <cell r="D36"/>
          <cell r="F36"/>
        </row>
        <row r="37">
          <cell r="D37"/>
        </row>
        <row r="38">
          <cell r="D38"/>
        </row>
        <row r="45">
          <cell r="D45"/>
        </row>
        <row r="47">
          <cell r="D47"/>
        </row>
        <row r="48">
          <cell r="D48"/>
          <cell r="F48"/>
          <cell r="H48"/>
        </row>
        <row r="51">
          <cell r="D51"/>
          <cell r="F51"/>
        </row>
        <row r="52">
          <cell r="D52"/>
        </row>
        <row r="53">
          <cell r="D53"/>
        </row>
        <row r="60">
          <cell r="D60"/>
        </row>
        <row r="62">
          <cell r="D62"/>
        </row>
        <row r="63">
          <cell r="D63"/>
          <cell r="F63"/>
          <cell r="H63"/>
        </row>
        <row r="66">
          <cell r="D66"/>
          <cell r="F66"/>
        </row>
        <row r="67">
          <cell r="D67"/>
        </row>
        <row r="68">
          <cell r="D68"/>
        </row>
        <row r="73">
          <cell r="E73"/>
        </row>
        <row r="76">
          <cell r="E76"/>
        </row>
        <row r="79">
          <cell r="E79"/>
        </row>
        <row r="84">
          <cell r="E84"/>
        </row>
      </sheetData>
      <sheetData sheetId="11">
        <row r="6">
          <cell r="B6" t="str">
            <v>Site Description</v>
          </cell>
        </row>
        <row r="8">
          <cell r="D8"/>
          <cell r="F8"/>
        </row>
        <row r="19">
          <cell r="E19"/>
        </row>
        <row r="24">
          <cell r="E24"/>
        </row>
        <row r="28">
          <cell r="E28"/>
        </row>
        <row r="29">
          <cell r="E29"/>
        </row>
        <row r="36">
          <cell r="D36"/>
        </row>
        <row r="39">
          <cell r="E39"/>
        </row>
        <row r="49">
          <cell r="E49"/>
        </row>
      </sheetData>
      <sheetData sheetId="12">
        <row r="6">
          <cell r="B6" t="str">
            <v>Site Control</v>
          </cell>
        </row>
        <row r="20">
          <cell r="D20"/>
        </row>
        <row r="30">
          <cell r="D30"/>
        </row>
        <row r="31">
          <cell r="D31"/>
        </row>
        <row r="44">
          <cell r="C44"/>
          <cell r="D44"/>
          <cell r="E44"/>
          <cell r="F44"/>
          <cell r="G44"/>
        </row>
        <row r="45">
          <cell r="C45"/>
          <cell r="D45"/>
          <cell r="E45"/>
          <cell r="F45"/>
          <cell r="G45"/>
        </row>
        <row r="46">
          <cell r="C46"/>
          <cell r="D46"/>
          <cell r="E46"/>
          <cell r="F46"/>
          <cell r="G46"/>
        </row>
        <row r="47">
          <cell r="C47"/>
          <cell r="D47"/>
          <cell r="E47"/>
          <cell r="F47"/>
          <cell r="G47"/>
        </row>
        <row r="48">
          <cell r="C48"/>
          <cell r="D48"/>
          <cell r="E48"/>
          <cell r="F48"/>
          <cell r="G48"/>
        </row>
        <row r="49">
          <cell r="C49"/>
          <cell r="D49"/>
          <cell r="E49"/>
          <cell r="F49"/>
          <cell r="G49"/>
        </row>
        <row r="50">
          <cell r="C50"/>
          <cell r="D50"/>
          <cell r="E50"/>
          <cell r="F50"/>
          <cell r="G50"/>
        </row>
        <row r="51">
          <cell r="C51"/>
          <cell r="D51"/>
          <cell r="E51"/>
          <cell r="F51"/>
          <cell r="G51"/>
        </row>
        <row r="52">
          <cell r="C52"/>
          <cell r="D52"/>
          <cell r="E52"/>
          <cell r="F52"/>
          <cell r="G52"/>
        </row>
        <row r="53">
          <cell r="C53"/>
          <cell r="D53"/>
          <cell r="E53"/>
          <cell r="F53"/>
          <cell r="G53"/>
        </row>
        <row r="54">
          <cell r="C54"/>
          <cell r="D54"/>
          <cell r="E54"/>
          <cell r="F54"/>
          <cell r="G54"/>
        </row>
        <row r="55">
          <cell r="C55"/>
          <cell r="D55"/>
          <cell r="E55"/>
          <cell r="F55"/>
          <cell r="G55"/>
        </row>
        <row r="56">
          <cell r="C56"/>
          <cell r="D56"/>
          <cell r="E56"/>
          <cell r="F56"/>
          <cell r="G56"/>
        </row>
        <row r="57">
          <cell r="C57"/>
          <cell r="D57"/>
          <cell r="E57"/>
          <cell r="F57"/>
          <cell r="G57"/>
        </row>
        <row r="58">
          <cell r="C58"/>
          <cell r="D58"/>
          <cell r="E58"/>
          <cell r="F58"/>
          <cell r="G58"/>
        </row>
        <row r="59">
          <cell r="C59"/>
          <cell r="D59"/>
          <cell r="E59"/>
          <cell r="F59"/>
          <cell r="G59"/>
        </row>
        <row r="60">
          <cell r="C60"/>
          <cell r="D60"/>
          <cell r="E60"/>
          <cell r="F60"/>
          <cell r="G60"/>
        </row>
        <row r="61">
          <cell r="C61"/>
          <cell r="D61"/>
          <cell r="E61"/>
          <cell r="F61"/>
          <cell r="G61"/>
        </row>
        <row r="62">
          <cell r="C62"/>
          <cell r="D62"/>
          <cell r="E62"/>
          <cell r="F62"/>
          <cell r="G62"/>
        </row>
        <row r="63">
          <cell r="C63"/>
          <cell r="D63"/>
          <cell r="E63"/>
          <cell r="F63"/>
          <cell r="G63"/>
        </row>
        <row r="64">
          <cell r="C64"/>
          <cell r="D64"/>
          <cell r="E64"/>
          <cell r="F64"/>
          <cell r="G64"/>
        </row>
        <row r="65">
          <cell r="C65"/>
          <cell r="D65"/>
          <cell r="E65"/>
          <cell r="F65"/>
          <cell r="G65"/>
        </row>
        <row r="66">
          <cell r="C66"/>
          <cell r="D66"/>
          <cell r="E66"/>
          <cell r="F66"/>
          <cell r="G66"/>
        </row>
        <row r="67">
          <cell r="C67"/>
          <cell r="D67"/>
          <cell r="E67"/>
          <cell r="F67"/>
          <cell r="G67"/>
        </row>
        <row r="68">
          <cell r="C68"/>
          <cell r="D68"/>
          <cell r="E68"/>
          <cell r="F68"/>
          <cell r="G68"/>
        </row>
        <row r="69">
          <cell r="C69"/>
          <cell r="D69"/>
          <cell r="E69"/>
          <cell r="F69"/>
          <cell r="G69"/>
        </row>
        <row r="70">
          <cell r="C70"/>
          <cell r="D70"/>
          <cell r="E70"/>
          <cell r="F70"/>
          <cell r="G70"/>
        </row>
        <row r="71">
          <cell r="C71"/>
          <cell r="D71"/>
          <cell r="E71"/>
          <cell r="F71"/>
          <cell r="G71"/>
        </row>
        <row r="72">
          <cell r="C72"/>
          <cell r="D72"/>
          <cell r="E72"/>
          <cell r="F72"/>
          <cell r="G72"/>
        </row>
        <row r="73">
          <cell r="C73"/>
          <cell r="D73"/>
          <cell r="E73"/>
          <cell r="F73"/>
          <cell r="G73"/>
        </row>
        <row r="74">
          <cell r="C74"/>
          <cell r="D74"/>
          <cell r="E74"/>
          <cell r="F74"/>
          <cell r="G74"/>
        </row>
        <row r="75">
          <cell r="C75"/>
          <cell r="D75"/>
          <cell r="E75"/>
          <cell r="F75"/>
          <cell r="G75"/>
        </row>
        <row r="76">
          <cell r="C76"/>
          <cell r="D76"/>
          <cell r="E76"/>
          <cell r="F76"/>
          <cell r="G76"/>
        </row>
        <row r="77">
          <cell r="C77"/>
          <cell r="D77"/>
          <cell r="E77"/>
          <cell r="F77"/>
          <cell r="G77"/>
        </row>
      </sheetData>
      <sheetData sheetId="13">
        <row r="6">
          <cell r="B6" t="str">
            <v>Zoning</v>
          </cell>
        </row>
      </sheetData>
      <sheetData sheetId="14">
        <row r="6">
          <cell r="B6" t="str">
            <v>Ownership Entity</v>
          </cell>
        </row>
        <row r="8">
          <cell r="C8"/>
        </row>
        <row r="10">
          <cell r="C10"/>
        </row>
        <row r="12">
          <cell r="C12"/>
          <cell r="F12"/>
          <cell r="I12"/>
        </row>
        <row r="13">
          <cell r="C13"/>
        </row>
        <row r="14">
          <cell r="C14"/>
          <cell r="F14"/>
        </row>
        <row r="21">
          <cell r="C21"/>
        </row>
        <row r="23">
          <cell r="C23"/>
          <cell r="F23"/>
        </row>
        <row r="24">
          <cell r="C24"/>
        </row>
        <row r="25">
          <cell r="C25"/>
          <cell r="F25"/>
          <cell r="I25"/>
        </row>
        <row r="26">
          <cell r="C26"/>
          <cell r="I26"/>
        </row>
        <row r="32">
          <cell r="C32"/>
        </row>
        <row r="34">
          <cell r="C34"/>
          <cell r="F34"/>
        </row>
        <row r="35">
          <cell r="C35"/>
        </row>
        <row r="36">
          <cell r="C36"/>
          <cell r="F36"/>
          <cell r="I36"/>
        </row>
        <row r="37">
          <cell r="C37"/>
          <cell r="I37"/>
        </row>
        <row r="43">
          <cell r="C43"/>
        </row>
        <row r="45">
          <cell r="C45"/>
          <cell r="F45"/>
        </row>
        <row r="46">
          <cell r="C46"/>
        </row>
        <row r="47">
          <cell r="C47"/>
          <cell r="F47"/>
          <cell r="I47"/>
        </row>
        <row r="48">
          <cell r="C48"/>
          <cell r="I48"/>
        </row>
      </sheetData>
      <sheetData sheetId="15">
        <row r="6">
          <cell r="B6" t="str">
            <v>Project Team</v>
          </cell>
        </row>
        <row r="10">
          <cell r="D10"/>
        </row>
        <row r="12">
          <cell r="D12"/>
        </row>
        <row r="14">
          <cell r="D14"/>
        </row>
        <row r="16">
          <cell r="D16"/>
          <cell r="F16"/>
          <cell r="H16"/>
        </row>
        <row r="18">
          <cell r="D18"/>
          <cell r="G18"/>
        </row>
        <row r="20">
          <cell r="D20"/>
          <cell r="F20"/>
        </row>
        <row r="25">
          <cell r="F25"/>
        </row>
        <row r="27">
          <cell r="D27"/>
        </row>
        <row r="29">
          <cell r="D29"/>
        </row>
        <row r="31">
          <cell r="D31"/>
          <cell r="F31"/>
          <cell r="H31"/>
        </row>
        <row r="33">
          <cell r="D33"/>
          <cell r="G33"/>
        </row>
        <row r="35">
          <cell r="D35"/>
          <cell r="F35"/>
        </row>
        <row r="40">
          <cell r="D40"/>
        </row>
        <row r="42">
          <cell r="D42"/>
        </row>
        <row r="44">
          <cell r="D44"/>
        </row>
        <row r="46">
          <cell r="D46"/>
          <cell r="F46"/>
          <cell r="H46"/>
        </row>
        <row r="48">
          <cell r="D48"/>
          <cell r="G48"/>
        </row>
        <row r="50">
          <cell r="D50"/>
          <cell r="F50"/>
        </row>
        <row r="55">
          <cell r="D55"/>
        </row>
        <row r="57">
          <cell r="D57"/>
        </row>
        <row r="59">
          <cell r="D59"/>
        </row>
        <row r="61">
          <cell r="D61"/>
          <cell r="F61"/>
          <cell r="H61"/>
        </row>
        <row r="63">
          <cell r="D63"/>
          <cell r="G63"/>
        </row>
        <row r="65">
          <cell r="D65"/>
          <cell r="F65"/>
        </row>
        <row r="70">
          <cell r="F70"/>
        </row>
        <row r="72">
          <cell r="D72"/>
        </row>
        <row r="74">
          <cell r="D74"/>
        </row>
        <row r="76">
          <cell r="D76"/>
          <cell r="F76"/>
          <cell r="H76"/>
        </row>
        <row r="78">
          <cell r="D78"/>
          <cell r="G78"/>
        </row>
        <row r="80">
          <cell r="D80"/>
          <cell r="F80"/>
        </row>
        <row r="85">
          <cell r="F85"/>
        </row>
        <row r="87">
          <cell r="D87"/>
        </row>
        <row r="89">
          <cell r="D89"/>
        </row>
        <row r="91">
          <cell r="D91"/>
          <cell r="F91"/>
          <cell r="H91"/>
        </row>
        <row r="93">
          <cell r="D93"/>
          <cell r="G93"/>
        </row>
        <row r="95">
          <cell r="D95"/>
          <cell r="F95"/>
        </row>
        <row r="100">
          <cell r="D100"/>
        </row>
        <row r="102">
          <cell r="D102"/>
        </row>
        <row r="104">
          <cell r="D104"/>
        </row>
        <row r="106">
          <cell r="D106"/>
          <cell r="F106"/>
          <cell r="H106"/>
        </row>
        <row r="108">
          <cell r="D108"/>
          <cell r="G108"/>
        </row>
        <row r="115">
          <cell r="F115"/>
        </row>
        <row r="117">
          <cell r="D117"/>
        </row>
        <row r="119">
          <cell r="D119"/>
        </row>
        <row r="121">
          <cell r="D121"/>
          <cell r="F121"/>
          <cell r="H121"/>
        </row>
        <row r="123">
          <cell r="D123"/>
          <cell r="G123"/>
        </row>
        <row r="125">
          <cell r="D125"/>
          <cell r="F125"/>
        </row>
      </sheetData>
      <sheetData sheetId="16">
        <row r="6">
          <cell r="B6" t="str">
            <v>Project and Unit Amenities</v>
          </cell>
        </row>
        <row r="18">
          <cell r="D18"/>
        </row>
        <row r="19">
          <cell r="D19"/>
          <cell r="G19"/>
        </row>
        <row r="21">
          <cell r="L21">
            <v>0</v>
          </cell>
        </row>
        <row r="22">
          <cell r="L22">
            <v>0</v>
          </cell>
        </row>
        <row r="23">
          <cell r="D23"/>
          <cell r="G23"/>
          <cell r="L23">
            <v>0</v>
          </cell>
        </row>
        <row r="24">
          <cell r="D24"/>
          <cell r="G24"/>
          <cell r="J24"/>
        </row>
        <row r="25">
          <cell r="D25"/>
          <cell r="G25"/>
          <cell r="J25"/>
        </row>
        <row r="27">
          <cell r="D27"/>
        </row>
        <row r="31">
          <cell r="D31"/>
          <cell r="J31"/>
        </row>
        <row r="32">
          <cell r="G32"/>
        </row>
        <row r="34">
          <cell r="J34"/>
        </row>
        <row r="35">
          <cell r="G35"/>
        </row>
        <row r="36">
          <cell r="J36"/>
        </row>
        <row r="37">
          <cell r="D37"/>
        </row>
        <row r="49">
          <cell r="D49"/>
        </row>
      </sheetData>
      <sheetData sheetId="17"/>
      <sheetData sheetId="18"/>
      <sheetData sheetId="19">
        <row r="7">
          <cell r="B7" t="str">
            <v>Unit Mix</v>
          </cell>
        </row>
        <row r="18">
          <cell r="F18"/>
          <cell r="I18"/>
        </row>
        <row r="19">
          <cell r="F19"/>
        </row>
        <row r="20">
          <cell r="F20"/>
        </row>
        <row r="21">
          <cell r="F21"/>
        </row>
        <row r="22">
          <cell r="F22"/>
        </row>
        <row r="23">
          <cell r="F23"/>
        </row>
        <row r="24">
          <cell r="F24"/>
        </row>
        <row r="25">
          <cell r="F25"/>
        </row>
        <row r="26">
          <cell r="F26"/>
        </row>
        <row r="27">
          <cell r="F27"/>
        </row>
        <row r="28">
          <cell r="F28"/>
        </row>
        <row r="29">
          <cell r="F29"/>
        </row>
        <row r="30">
          <cell r="F30"/>
          <cell r="H30"/>
        </row>
        <row r="31">
          <cell r="F31"/>
        </row>
        <row r="32">
          <cell r="F32"/>
        </row>
        <row r="33">
          <cell r="F33"/>
        </row>
        <row r="34">
          <cell r="F34"/>
        </row>
        <row r="35">
          <cell r="F35"/>
        </row>
        <row r="36">
          <cell r="F36"/>
        </row>
        <row r="37">
          <cell r="F37"/>
        </row>
        <row r="38">
          <cell r="F38"/>
        </row>
        <row r="39">
          <cell r="F39"/>
        </row>
        <row r="40">
          <cell r="F40"/>
        </row>
        <row r="41">
          <cell r="F41"/>
        </row>
        <row r="42">
          <cell r="F42"/>
        </row>
        <row r="43">
          <cell r="F43"/>
        </row>
        <row r="44">
          <cell r="F44"/>
        </row>
        <row r="45">
          <cell r="F45"/>
        </row>
        <row r="46">
          <cell r="F46"/>
        </row>
        <row r="47">
          <cell r="F47"/>
        </row>
        <row r="48">
          <cell r="F48"/>
        </row>
        <row r="49">
          <cell r="F49"/>
        </row>
        <row r="50">
          <cell r="F50"/>
        </row>
        <row r="51">
          <cell r="F51"/>
        </row>
        <row r="52">
          <cell r="F52"/>
        </row>
        <row r="53">
          <cell r="F53"/>
        </row>
        <row r="54">
          <cell r="F54"/>
        </row>
        <row r="55">
          <cell r="F55"/>
        </row>
        <row r="56">
          <cell r="F56"/>
        </row>
        <row r="57">
          <cell r="F57"/>
        </row>
        <row r="58">
          <cell r="F58"/>
        </row>
        <row r="59">
          <cell r="F59"/>
        </row>
        <row r="60">
          <cell r="F60"/>
        </row>
        <row r="61">
          <cell r="F61"/>
        </row>
        <row r="62">
          <cell r="F62"/>
        </row>
        <row r="63">
          <cell r="F63"/>
        </row>
        <row r="64">
          <cell r="F64"/>
        </row>
        <row r="65">
          <cell r="F65"/>
        </row>
        <row r="66">
          <cell r="F66"/>
        </row>
        <row r="67">
          <cell r="F67"/>
        </row>
        <row r="68">
          <cell r="BC68">
            <v>0</v>
          </cell>
          <cell r="BG68">
            <v>0</v>
          </cell>
        </row>
        <row r="98">
          <cell r="E98"/>
        </row>
        <row r="99">
          <cell r="E99"/>
        </row>
        <row r="100">
          <cell r="E100"/>
        </row>
        <row r="106">
          <cell r="F106"/>
        </row>
        <row r="107">
          <cell r="F107"/>
        </row>
        <row r="108">
          <cell r="F108"/>
        </row>
        <row r="109">
          <cell r="F109"/>
        </row>
        <row r="110">
          <cell r="F110"/>
        </row>
        <row r="111">
          <cell r="F111"/>
        </row>
        <row r="112">
          <cell r="F112"/>
        </row>
        <row r="113">
          <cell r="C113"/>
          <cell r="F113"/>
        </row>
        <row r="114">
          <cell r="C114"/>
          <cell r="F114"/>
        </row>
        <row r="115">
          <cell r="C115"/>
          <cell r="F115"/>
        </row>
        <row r="129">
          <cell r="F129">
            <v>0</v>
          </cell>
        </row>
        <row r="133">
          <cell r="F133">
            <v>0</v>
          </cell>
        </row>
      </sheetData>
      <sheetData sheetId="20">
        <row r="6">
          <cell r="B6" t="str">
            <v>Funding Sources</v>
          </cell>
        </row>
        <row r="16">
          <cell r="C16" t="str">
            <v>WHEDA Loan</v>
          </cell>
          <cell r="G16"/>
          <cell r="J16"/>
          <cell r="K16"/>
          <cell r="M16">
            <v>0</v>
          </cell>
        </row>
        <row r="17">
          <cell r="C17" t="str">
            <v>WHEDA Subordinate Loan 1</v>
          </cell>
          <cell r="G17"/>
          <cell r="J17"/>
          <cell r="K17"/>
          <cell r="M17">
            <v>0</v>
          </cell>
        </row>
        <row r="18">
          <cell r="C18" t="str">
            <v>WHEDA Subordinate Loan 2</v>
          </cell>
          <cell r="G18"/>
          <cell r="J18"/>
          <cell r="K18"/>
          <cell r="M18">
            <v>0</v>
          </cell>
        </row>
        <row r="19">
          <cell r="C19" t="str">
            <v>WHEDA Subordinate Loan 3</v>
          </cell>
          <cell r="G19"/>
          <cell r="J19"/>
          <cell r="K19"/>
          <cell r="M19">
            <v>0</v>
          </cell>
        </row>
        <row r="20">
          <cell r="C20" t="str">
            <v>WHEDA Subordinate Loan 4 (TIF LOAN)</v>
          </cell>
          <cell r="G20"/>
          <cell r="J20"/>
          <cell r="K20"/>
          <cell r="M20">
            <v>0</v>
          </cell>
        </row>
        <row r="21">
          <cell r="C21" t="str">
            <v>AHP Loan</v>
          </cell>
          <cell r="G21"/>
          <cell r="J21"/>
          <cell r="K21"/>
          <cell r="M21">
            <v>0</v>
          </cell>
        </row>
        <row r="22">
          <cell r="C22" t="str">
            <v>HOME Loan</v>
          </cell>
          <cell r="G22"/>
          <cell r="J22"/>
          <cell r="K22"/>
          <cell r="M22">
            <v>0</v>
          </cell>
        </row>
        <row r="23">
          <cell r="C23" t="str">
            <v>Other</v>
          </cell>
          <cell r="G23"/>
          <cell r="J23"/>
          <cell r="K23"/>
          <cell r="M23">
            <v>0</v>
          </cell>
        </row>
        <row r="24">
          <cell r="C24" t="str">
            <v>Other</v>
          </cell>
          <cell r="G24"/>
          <cell r="J24"/>
          <cell r="K24"/>
          <cell r="M24">
            <v>0</v>
          </cell>
        </row>
        <row r="25">
          <cell r="C25" t="str">
            <v>Other</v>
          </cell>
          <cell r="G25"/>
          <cell r="J25"/>
          <cell r="K25"/>
          <cell r="M25">
            <v>0</v>
          </cell>
        </row>
        <row r="30">
          <cell r="C30" t="str">
            <v>HOME Grant</v>
          </cell>
          <cell r="E30">
            <v>0</v>
          </cell>
        </row>
        <row r="31">
          <cell r="C31" t="str">
            <v>CDBG Grant</v>
          </cell>
          <cell r="E31">
            <v>0</v>
          </cell>
        </row>
        <row r="32">
          <cell r="C32" t="str">
            <v>WHEDA Foundation Grant</v>
          </cell>
          <cell r="E32">
            <v>0</v>
          </cell>
        </row>
        <row r="33">
          <cell r="C33" t="str">
            <v>Other</v>
          </cell>
          <cell r="E33">
            <v>0</v>
          </cell>
        </row>
        <row r="34">
          <cell r="C34" t="str">
            <v>Other</v>
          </cell>
          <cell r="E34">
            <v>0</v>
          </cell>
        </row>
        <row r="35">
          <cell r="C35" t="str">
            <v>Other</v>
          </cell>
          <cell r="E35">
            <v>0</v>
          </cell>
        </row>
        <row r="36">
          <cell r="C36" t="str">
            <v>Other</v>
          </cell>
          <cell r="E36">
            <v>0</v>
          </cell>
        </row>
        <row r="42">
          <cell r="E42">
            <v>0</v>
          </cell>
        </row>
        <row r="47">
          <cell r="P47">
            <v>0</v>
          </cell>
        </row>
        <row r="48">
          <cell r="E48">
            <v>0</v>
          </cell>
        </row>
        <row r="52">
          <cell r="C52" t="str">
            <v>Construction Loan 1</v>
          </cell>
          <cell r="E52"/>
          <cell r="G52"/>
          <cell r="H52"/>
        </row>
        <row r="53">
          <cell r="C53" t="str">
            <v>Construction Loan 2</v>
          </cell>
          <cell r="E53">
            <v>0</v>
          </cell>
          <cell r="G53"/>
          <cell r="H53"/>
        </row>
        <row r="54">
          <cell r="C54" t="str">
            <v>Construction Loan 3</v>
          </cell>
          <cell r="E54">
            <v>0</v>
          </cell>
          <cell r="G54"/>
          <cell r="H54"/>
        </row>
        <row r="55">
          <cell r="C55" t="str">
            <v>Construction Loan 4</v>
          </cell>
          <cell r="E55">
            <v>0</v>
          </cell>
          <cell r="G55"/>
          <cell r="H55"/>
        </row>
        <row r="56">
          <cell r="C56" t="str">
            <v>Construction Loan 5</v>
          </cell>
          <cell r="E56">
            <v>0</v>
          </cell>
          <cell r="G56"/>
          <cell r="H56"/>
        </row>
        <row r="57">
          <cell r="C57" t="str">
            <v>Federal Housing Tax Credit Equity</v>
          </cell>
          <cell r="E57">
            <v>0</v>
          </cell>
          <cell r="G57"/>
          <cell r="H57"/>
        </row>
        <row r="58">
          <cell r="C58" t="str">
            <v>State Housing Tax Credit Equity</v>
          </cell>
          <cell r="E58">
            <v>0</v>
          </cell>
          <cell r="G58"/>
          <cell r="H58"/>
        </row>
        <row r="59">
          <cell r="C59" t="str">
            <v>Federal Historic Tax Credit Equity</v>
          </cell>
          <cell r="E59">
            <v>0</v>
          </cell>
          <cell r="G59"/>
          <cell r="H59"/>
        </row>
        <row r="60">
          <cell r="C60" t="str">
            <v>State Historic Tax Credit Equity</v>
          </cell>
          <cell r="E60">
            <v>0</v>
          </cell>
          <cell r="G60"/>
          <cell r="H60"/>
        </row>
        <row r="61">
          <cell r="C61" t="str">
            <v>Other - Specify</v>
          </cell>
          <cell r="E61">
            <v>0</v>
          </cell>
          <cell r="G61"/>
          <cell r="H61"/>
        </row>
        <row r="62">
          <cell r="C62" t="str">
            <v>Other - Specify</v>
          </cell>
          <cell r="E62">
            <v>0</v>
          </cell>
          <cell r="G62"/>
          <cell r="H62"/>
        </row>
        <row r="63">
          <cell r="C63" t="str">
            <v>Other - Specify</v>
          </cell>
          <cell r="E63">
            <v>0</v>
          </cell>
          <cell r="G63"/>
          <cell r="H63"/>
        </row>
      </sheetData>
      <sheetData sheetId="21">
        <row r="6">
          <cell r="B6" t="str">
            <v>Construction Cost Schedule of Values (SOV)</v>
          </cell>
        </row>
      </sheetData>
      <sheetData sheetId="22">
        <row r="6">
          <cell r="B6" t="str">
            <v>Project Costs</v>
          </cell>
        </row>
        <row r="16">
          <cell r="F16">
            <v>0</v>
          </cell>
        </row>
        <row r="17">
          <cell r="F17">
            <v>0</v>
          </cell>
          <cell r="K17"/>
          <cell r="L17">
            <v>0</v>
          </cell>
        </row>
        <row r="18">
          <cell r="F18">
            <v>0</v>
          </cell>
          <cell r="K18"/>
          <cell r="L18">
            <v>0</v>
          </cell>
        </row>
        <row r="19">
          <cell r="F19">
            <v>0</v>
          </cell>
        </row>
        <row r="20">
          <cell r="F20">
            <v>0</v>
          </cell>
          <cell r="K20">
            <v>0</v>
          </cell>
        </row>
        <row r="23">
          <cell r="F23">
            <v>0</v>
          </cell>
          <cell r="K23">
            <v>0</v>
          </cell>
          <cell r="L23">
            <v>0</v>
          </cell>
        </row>
        <row r="32">
          <cell r="F32">
            <v>0</v>
          </cell>
          <cell r="K32"/>
          <cell r="L32">
            <v>0</v>
          </cell>
        </row>
        <row r="33">
          <cell r="F33">
            <v>0</v>
          </cell>
          <cell r="K33"/>
          <cell r="L33">
            <v>0</v>
          </cell>
        </row>
        <row r="34">
          <cell r="F34">
            <v>0</v>
          </cell>
          <cell r="K34"/>
          <cell r="L34">
            <v>0</v>
          </cell>
        </row>
        <row r="35">
          <cell r="F35">
            <v>0</v>
          </cell>
        </row>
        <row r="37">
          <cell r="F37">
            <v>0</v>
          </cell>
          <cell r="K37">
            <v>0</v>
          </cell>
        </row>
        <row r="38">
          <cell r="F38">
            <v>0</v>
          </cell>
          <cell r="K38">
            <v>0</v>
          </cell>
        </row>
        <row r="39">
          <cell r="F39">
            <v>0</v>
          </cell>
          <cell r="K39">
            <v>0</v>
          </cell>
        </row>
        <row r="40">
          <cell r="F40">
            <v>0</v>
          </cell>
          <cell r="K40">
            <v>0</v>
          </cell>
        </row>
        <row r="41">
          <cell r="F41">
            <v>0</v>
          </cell>
          <cell r="K41">
            <v>0</v>
          </cell>
        </row>
        <row r="42">
          <cell r="F42">
            <v>0</v>
          </cell>
          <cell r="K42">
            <v>0</v>
          </cell>
        </row>
        <row r="43">
          <cell r="F43">
            <v>0</v>
          </cell>
          <cell r="K43">
            <v>0</v>
          </cell>
          <cell r="L43">
            <v>0</v>
          </cell>
        </row>
        <row r="45">
          <cell r="F45">
            <v>0</v>
          </cell>
          <cell r="L45"/>
        </row>
        <row r="46">
          <cell r="F46">
            <v>0</v>
          </cell>
          <cell r="K46"/>
          <cell r="L46">
            <v>0</v>
          </cell>
        </row>
        <row r="47">
          <cell r="F47">
            <v>0</v>
          </cell>
          <cell r="K47">
            <v>0</v>
          </cell>
        </row>
        <row r="48">
          <cell r="F48">
            <v>0</v>
          </cell>
          <cell r="K48">
            <v>0</v>
          </cell>
        </row>
        <row r="49">
          <cell r="F49">
            <v>0</v>
          </cell>
          <cell r="K49">
            <v>0</v>
          </cell>
          <cell r="L49">
            <v>0</v>
          </cell>
        </row>
        <row r="50">
          <cell r="F50">
            <v>0</v>
          </cell>
          <cell r="K50">
            <v>0</v>
          </cell>
          <cell r="L50">
            <v>0</v>
          </cell>
        </row>
        <row r="51">
          <cell r="F51">
            <v>0</v>
          </cell>
          <cell r="K51">
            <v>0</v>
          </cell>
        </row>
        <row r="52">
          <cell r="F52">
            <v>0</v>
          </cell>
          <cell r="K52"/>
          <cell r="L52">
            <v>0</v>
          </cell>
        </row>
        <row r="53">
          <cell r="F53">
            <v>0</v>
          </cell>
        </row>
        <row r="55">
          <cell r="F55">
            <v>0</v>
          </cell>
          <cell r="J55">
            <v>0</v>
          </cell>
          <cell r="K55"/>
          <cell r="L55">
            <v>0</v>
          </cell>
        </row>
        <row r="56">
          <cell r="F56">
            <v>0</v>
          </cell>
          <cell r="K56"/>
          <cell r="L56">
            <v>0</v>
          </cell>
        </row>
        <row r="57">
          <cell r="F57">
            <v>0</v>
          </cell>
          <cell r="K57"/>
          <cell r="L57">
            <v>0</v>
          </cell>
        </row>
        <row r="58">
          <cell r="F58">
            <v>0</v>
          </cell>
          <cell r="K58"/>
          <cell r="L58">
            <v>0</v>
          </cell>
        </row>
        <row r="59">
          <cell r="F59">
            <v>0</v>
          </cell>
          <cell r="K59">
            <v>0</v>
          </cell>
        </row>
        <row r="60">
          <cell r="F60">
            <v>0</v>
          </cell>
          <cell r="K60">
            <v>0</v>
          </cell>
        </row>
        <row r="64">
          <cell r="F64">
            <v>0</v>
          </cell>
          <cell r="K64"/>
          <cell r="L64">
            <v>0</v>
          </cell>
        </row>
        <row r="65">
          <cell r="F65">
            <v>0</v>
          </cell>
          <cell r="K65"/>
          <cell r="L65">
            <v>0</v>
          </cell>
        </row>
        <row r="66">
          <cell r="F66">
            <v>0</v>
          </cell>
        </row>
        <row r="69">
          <cell r="F69">
            <v>0</v>
          </cell>
          <cell r="K69">
            <v>0</v>
          </cell>
        </row>
        <row r="70">
          <cell r="F70">
            <v>0</v>
          </cell>
        </row>
        <row r="71">
          <cell r="F71">
            <v>0</v>
          </cell>
          <cell r="K71"/>
          <cell r="L71">
            <v>0</v>
          </cell>
        </row>
        <row r="72">
          <cell r="F72">
            <v>0</v>
          </cell>
          <cell r="K72"/>
          <cell r="L72">
            <v>0</v>
          </cell>
        </row>
        <row r="73">
          <cell r="F73">
            <v>0</v>
          </cell>
          <cell r="K73">
            <v>0</v>
          </cell>
        </row>
        <row r="74">
          <cell r="F74">
            <v>0</v>
          </cell>
          <cell r="K74">
            <v>0</v>
          </cell>
        </row>
        <row r="75">
          <cell r="F75">
            <v>0</v>
          </cell>
          <cell r="K75">
            <v>0</v>
          </cell>
        </row>
        <row r="76">
          <cell r="F76">
            <v>0</v>
          </cell>
        </row>
        <row r="78">
          <cell r="F78">
            <v>0</v>
          </cell>
        </row>
        <row r="79">
          <cell r="F79">
            <v>0</v>
          </cell>
        </row>
        <row r="81">
          <cell r="F81">
            <v>0</v>
          </cell>
        </row>
        <row r="82">
          <cell r="F82">
            <v>0</v>
          </cell>
        </row>
        <row r="83">
          <cell r="F83">
            <v>0</v>
          </cell>
        </row>
        <row r="84">
          <cell r="F84">
            <v>0</v>
          </cell>
          <cell r="K84"/>
          <cell r="L84">
            <v>0</v>
          </cell>
        </row>
        <row r="85">
          <cell r="F85">
            <v>0</v>
          </cell>
          <cell r="K85"/>
          <cell r="L85">
            <v>0</v>
          </cell>
        </row>
        <row r="86">
          <cell r="F86">
            <v>0</v>
          </cell>
          <cell r="K86"/>
        </row>
        <row r="87">
          <cell r="F87">
            <v>0</v>
          </cell>
          <cell r="K87"/>
        </row>
        <row r="88">
          <cell r="F88">
            <v>0</v>
          </cell>
          <cell r="K88"/>
          <cell r="L88">
            <v>0</v>
          </cell>
        </row>
        <row r="89">
          <cell r="F89">
            <v>0</v>
          </cell>
        </row>
        <row r="91">
          <cell r="F91">
            <v>0</v>
          </cell>
          <cell r="K91"/>
          <cell r="L91">
            <v>0</v>
          </cell>
        </row>
        <row r="92">
          <cell r="F92">
            <v>0</v>
          </cell>
          <cell r="K92"/>
          <cell r="L92">
            <v>0</v>
          </cell>
        </row>
        <row r="93">
          <cell r="F93">
            <v>0</v>
          </cell>
          <cell r="K93"/>
          <cell r="L93">
            <v>0</v>
          </cell>
        </row>
        <row r="94">
          <cell r="F94">
            <v>0</v>
          </cell>
          <cell r="K94"/>
        </row>
        <row r="95">
          <cell r="F95">
            <v>0</v>
          </cell>
          <cell r="K95"/>
          <cell r="L95">
            <v>0</v>
          </cell>
        </row>
        <row r="96">
          <cell r="F96">
            <v>0</v>
          </cell>
          <cell r="K96"/>
        </row>
        <row r="97">
          <cell r="F97">
            <v>0</v>
          </cell>
          <cell r="K97"/>
        </row>
        <row r="98">
          <cell r="F98">
            <v>0</v>
          </cell>
          <cell r="K98"/>
          <cell r="L98">
            <v>0</v>
          </cell>
        </row>
        <row r="99">
          <cell r="F99">
            <v>0</v>
          </cell>
        </row>
        <row r="100">
          <cell r="F100">
            <v>0</v>
          </cell>
          <cell r="K100"/>
          <cell r="L100">
            <v>0</v>
          </cell>
        </row>
        <row r="101">
          <cell r="F101">
            <v>0</v>
          </cell>
        </row>
        <row r="105">
          <cell r="F105">
            <v>0</v>
          </cell>
        </row>
        <row r="106">
          <cell r="F106">
            <v>0</v>
          </cell>
        </row>
        <row r="107">
          <cell r="F107">
            <v>0</v>
          </cell>
        </row>
        <row r="108">
          <cell r="F108">
            <v>0</v>
          </cell>
        </row>
        <row r="109">
          <cell r="F109">
            <v>0</v>
          </cell>
        </row>
        <row r="110">
          <cell r="F110">
            <v>0</v>
          </cell>
        </row>
        <row r="111">
          <cell r="F111">
            <v>0</v>
          </cell>
        </row>
        <row r="112">
          <cell r="F112">
            <v>0</v>
          </cell>
        </row>
        <row r="113">
          <cell r="F113">
            <v>0</v>
          </cell>
        </row>
        <row r="114">
          <cell r="F114">
            <v>0</v>
          </cell>
        </row>
        <row r="116">
          <cell r="F116">
            <v>0</v>
          </cell>
          <cell r="K116"/>
          <cell r="L116">
            <v>0</v>
          </cell>
        </row>
        <row r="117">
          <cell r="F117">
            <v>0</v>
          </cell>
          <cell r="K117"/>
          <cell r="L117">
            <v>0</v>
          </cell>
        </row>
        <row r="118">
          <cell r="F118">
            <v>0</v>
          </cell>
          <cell r="K118"/>
          <cell r="L118">
            <v>0</v>
          </cell>
        </row>
        <row r="119">
          <cell r="F119">
            <v>0</v>
          </cell>
          <cell r="K119"/>
          <cell r="L119">
            <v>0</v>
          </cell>
        </row>
        <row r="120">
          <cell r="F120">
            <v>0</v>
          </cell>
          <cell r="K120"/>
          <cell r="L120">
            <v>0</v>
          </cell>
        </row>
        <row r="123">
          <cell r="F123">
            <v>0</v>
          </cell>
        </row>
        <row r="125">
          <cell r="F125">
            <v>0</v>
          </cell>
        </row>
        <row r="126">
          <cell r="F126">
            <v>0</v>
          </cell>
        </row>
        <row r="127">
          <cell r="F127">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40">
          <cell r="F140">
            <v>0</v>
          </cell>
          <cell r="K140"/>
          <cell r="L140">
            <v>0</v>
          </cell>
        </row>
        <row r="141">
          <cell r="F141">
            <v>0</v>
          </cell>
          <cell r="K141"/>
          <cell r="L141">
            <v>0</v>
          </cell>
        </row>
        <row r="142">
          <cell r="F142">
            <v>0</v>
          </cell>
          <cell r="K142"/>
          <cell r="L142">
            <v>0</v>
          </cell>
        </row>
        <row r="143">
          <cell r="F143">
            <v>0</v>
          </cell>
          <cell r="K143"/>
          <cell r="L143">
            <v>0</v>
          </cell>
        </row>
        <row r="146">
          <cell r="F146">
            <v>0</v>
          </cell>
          <cell r="K146">
            <v>0</v>
          </cell>
        </row>
        <row r="147">
          <cell r="F147">
            <v>0</v>
          </cell>
          <cell r="K147">
            <v>0</v>
          </cell>
        </row>
        <row r="148">
          <cell r="F148">
            <v>0</v>
          </cell>
          <cell r="K148">
            <v>0</v>
          </cell>
        </row>
        <row r="149">
          <cell r="F149">
            <v>0</v>
          </cell>
          <cell r="K149">
            <v>0</v>
          </cell>
        </row>
        <row r="150">
          <cell r="F150">
            <v>0</v>
          </cell>
          <cell r="K150">
            <v>0</v>
          </cell>
        </row>
        <row r="151">
          <cell r="F151">
            <v>0</v>
          </cell>
          <cell r="K151">
            <v>0</v>
          </cell>
        </row>
        <row r="155">
          <cell r="F155">
            <v>0</v>
          </cell>
        </row>
        <row r="156">
          <cell r="F156">
            <v>0</v>
          </cell>
        </row>
        <row r="157">
          <cell r="F157">
            <v>0</v>
          </cell>
        </row>
        <row r="158">
          <cell r="F158">
            <v>0</v>
          </cell>
        </row>
        <row r="159">
          <cell r="F159">
            <v>0</v>
          </cell>
          <cell r="K159">
            <v>0</v>
          </cell>
        </row>
        <row r="160">
          <cell r="F160">
            <v>0</v>
          </cell>
          <cell r="K160"/>
          <cell r="L160">
            <v>0</v>
          </cell>
        </row>
        <row r="161">
          <cell r="F161">
            <v>0</v>
          </cell>
          <cell r="K161"/>
        </row>
        <row r="163">
          <cell r="F163">
            <v>0</v>
          </cell>
          <cell r="K163"/>
          <cell r="L163">
            <v>0</v>
          </cell>
        </row>
        <row r="167">
          <cell r="F167">
            <v>0</v>
          </cell>
          <cell r="K167"/>
          <cell r="L167">
            <v>0</v>
          </cell>
        </row>
        <row r="168">
          <cell r="F168">
            <v>0</v>
          </cell>
        </row>
        <row r="171">
          <cell r="F171">
            <v>0</v>
          </cell>
          <cell r="K171"/>
          <cell r="L171">
            <v>0</v>
          </cell>
        </row>
        <row r="172">
          <cell r="F172">
            <v>0</v>
          </cell>
          <cell r="K172"/>
          <cell r="L172">
            <v>0</v>
          </cell>
        </row>
        <row r="173">
          <cell r="F173">
            <v>0</v>
          </cell>
          <cell r="K173"/>
          <cell r="L173">
            <v>0</v>
          </cell>
        </row>
        <row r="174">
          <cell r="F174">
            <v>0</v>
          </cell>
          <cell r="K174"/>
          <cell r="L174">
            <v>0</v>
          </cell>
        </row>
        <row r="175">
          <cell r="F175">
            <v>0</v>
          </cell>
          <cell r="K175"/>
          <cell r="L175">
            <v>0</v>
          </cell>
        </row>
        <row r="176">
          <cell r="F176">
            <v>0</v>
          </cell>
        </row>
      </sheetData>
      <sheetData sheetId="23">
        <row r="6">
          <cell r="C6" t="str">
            <v>Credit Calculation</v>
          </cell>
        </row>
        <row r="61">
          <cell r="H61">
            <v>0</v>
          </cell>
          <cell r="Q61">
            <v>0</v>
          </cell>
        </row>
      </sheetData>
      <sheetData sheetId="24">
        <row r="6">
          <cell r="B6" t="str">
            <v>Projected Operating Costs</v>
          </cell>
        </row>
        <row r="9">
          <cell r="D9"/>
        </row>
        <row r="10">
          <cell r="D10"/>
        </row>
        <row r="11">
          <cell r="D11"/>
        </row>
        <row r="13">
          <cell r="D13">
            <v>0</v>
          </cell>
        </row>
        <row r="15">
          <cell r="D15"/>
        </row>
        <row r="16">
          <cell r="D16"/>
        </row>
        <row r="17">
          <cell r="D17"/>
        </row>
        <row r="18">
          <cell r="D18"/>
        </row>
        <row r="19">
          <cell r="D19"/>
        </row>
        <row r="20">
          <cell r="D20"/>
        </row>
        <row r="21">
          <cell r="D21"/>
        </row>
        <row r="22">
          <cell r="D22"/>
        </row>
        <row r="23">
          <cell r="D23"/>
        </row>
        <row r="24">
          <cell r="D24"/>
        </row>
        <row r="25">
          <cell r="D25"/>
        </row>
        <row r="26">
          <cell r="D26"/>
        </row>
        <row r="27">
          <cell r="D27"/>
        </row>
        <row r="28">
          <cell r="D28"/>
        </row>
        <row r="29">
          <cell r="D29">
            <v>0</v>
          </cell>
        </row>
        <row r="31">
          <cell r="D31"/>
        </row>
        <row r="32">
          <cell r="D32"/>
        </row>
        <row r="33">
          <cell r="D33"/>
        </row>
        <row r="34">
          <cell r="D34"/>
        </row>
        <row r="35">
          <cell r="D35"/>
        </row>
        <row r="36">
          <cell r="D36"/>
        </row>
        <row r="37">
          <cell r="D37">
            <v>0</v>
          </cell>
        </row>
        <row r="39">
          <cell r="D39"/>
        </row>
        <row r="40">
          <cell r="D40"/>
        </row>
        <row r="41">
          <cell r="D41"/>
        </row>
        <row r="42">
          <cell r="D42"/>
        </row>
        <row r="43">
          <cell r="D43"/>
        </row>
        <row r="44">
          <cell r="D44"/>
        </row>
        <row r="45">
          <cell r="D45"/>
        </row>
        <row r="46">
          <cell r="D46"/>
        </row>
        <row r="47">
          <cell r="D47"/>
        </row>
        <row r="48">
          <cell r="D48"/>
        </row>
        <row r="49">
          <cell r="D49"/>
        </row>
        <row r="50">
          <cell r="D50">
            <v>0</v>
          </cell>
        </row>
        <row r="52">
          <cell r="D52"/>
        </row>
        <row r="53">
          <cell r="D53"/>
        </row>
        <row r="54">
          <cell r="D54"/>
        </row>
        <row r="55">
          <cell r="D55"/>
        </row>
        <row r="56">
          <cell r="D56"/>
        </row>
        <row r="57">
          <cell r="D57"/>
        </row>
        <row r="58">
          <cell r="D58"/>
        </row>
        <row r="59">
          <cell r="D59"/>
        </row>
        <row r="60">
          <cell r="D60">
            <v>0</v>
          </cell>
        </row>
        <row r="86">
          <cell r="D86">
            <v>0</v>
          </cell>
        </row>
        <row r="87">
          <cell r="D87"/>
        </row>
        <row r="88">
          <cell r="D88">
            <v>0</v>
          </cell>
        </row>
        <row r="90">
          <cell r="D90">
            <v>0</v>
          </cell>
        </row>
      </sheetData>
      <sheetData sheetId="25">
        <row r="6">
          <cell r="B6" t="str">
            <v>Projected Cash Flow</v>
          </cell>
        </row>
      </sheetData>
      <sheetData sheetId="26">
        <row r="6">
          <cell r="B6" t="str">
            <v>Financial Feasibility</v>
          </cell>
        </row>
      </sheetData>
      <sheetData sheetId="27"/>
      <sheetData sheetId="28">
        <row r="6">
          <cell r="B6" t="str">
            <v>Replacement Reserves</v>
          </cell>
        </row>
      </sheetData>
      <sheetData sheetId="29">
        <row r="7">
          <cell r="B7" t="str">
            <v>Construction Draw Schedule</v>
          </cell>
        </row>
      </sheetData>
      <sheetData sheetId="30">
        <row r="7">
          <cell r="B7" t="str">
            <v>Instructions / Scoring Summary</v>
          </cell>
        </row>
        <row r="32">
          <cell r="G32">
            <v>0</v>
          </cell>
        </row>
        <row r="33">
          <cell r="G33">
            <v>0</v>
          </cell>
        </row>
        <row r="34">
          <cell r="G34">
            <v>0</v>
          </cell>
        </row>
        <row r="35">
          <cell r="G35">
            <v>0</v>
          </cell>
        </row>
        <row r="36">
          <cell r="G36">
            <v>0</v>
          </cell>
        </row>
        <row r="37">
          <cell r="G37">
            <v>0</v>
          </cell>
        </row>
        <row r="38">
          <cell r="G38">
            <v>0</v>
          </cell>
        </row>
        <row r="39">
          <cell r="G39">
            <v>0</v>
          </cell>
        </row>
        <row r="40">
          <cell r="G40">
            <v>0</v>
          </cell>
        </row>
        <row r="41">
          <cell r="G41">
            <v>0</v>
          </cell>
        </row>
        <row r="42">
          <cell r="G42">
            <v>0</v>
          </cell>
        </row>
        <row r="43">
          <cell r="G43">
            <v>0</v>
          </cell>
        </row>
        <row r="44">
          <cell r="G44">
            <v>0</v>
          </cell>
        </row>
        <row r="45">
          <cell r="G45">
            <v>0</v>
          </cell>
        </row>
        <row r="46">
          <cell r="G46">
            <v>0</v>
          </cell>
        </row>
        <row r="47">
          <cell r="G47">
            <v>0</v>
          </cell>
        </row>
        <row r="54">
          <cell r="G54">
            <v>0</v>
          </cell>
        </row>
      </sheetData>
      <sheetData sheetId="31">
        <row r="6">
          <cell r="B6" t="str">
            <v>Lower-Income Areas</v>
          </cell>
        </row>
      </sheetData>
      <sheetData sheetId="32">
        <row r="6">
          <cell r="B6" t="str">
            <v>Energy Efficiency and Sustainability</v>
          </cell>
        </row>
      </sheetData>
      <sheetData sheetId="33">
        <row r="6">
          <cell r="B6" t="str">
            <v>Mixed Income Incentive</v>
          </cell>
        </row>
      </sheetData>
      <sheetData sheetId="34">
        <row r="6">
          <cell r="B6" t="str">
            <v>Serves Large Families</v>
          </cell>
        </row>
      </sheetData>
      <sheetData sheetId="35">
        <row r="6">
          <cell r="C6" t="str">
            <v>Serves Lowest-Income Residents</v>
          </cell>
        </row>
      </sheetData>
      <sheetData sheetId="36">
        <row r="6">
          <cell r="B6" t="str">
            <v>Supportive Housing</v>
          </cell>
        </row>
      </sheetData>
      <sheetData sheetId="37">
        <row r="6">
          <cell r="B6" t="str">
            <v>Veteran's Housing</v>
          </cell>
        </row>
      </sheetData>
      <sheetData sheetId="38">
        <row r="6">
          <cell r="B6" t="str">
            <v>Rehab/Neighborhood Stabilization</v>
          </cell>
        </row>
      </sheetData>
      <sheetData sheetId="39">
        <row r="6">
          <cell r="B6" t="str">
            <v>Universal Design</v>
          </cell>
        </row>
      </sheetData>
      <sheetData sheetId="40">
        <row r="6">
          <cell r="B6" t="str">
            <v>Financial Leverage</v>
          </cell>
        </row>
      </sheetData>
      <sheetData sheetId="41">
        <row r="6">
          <cell r="B6" t="str">
            <v>Eventual Tenant Ownership</v>
          </cell>
        </row>
      </sheetData>
      <sheetData sheetId="42">
        <row r="6">
          <cell r="B6" t="str">
            <v>Development Team</v>
          </cell>
        </row>
      </sheetData>
      <sheetData sheetId="43">
        <row r="6">
          <cell r="B6" t="str">
            <v>Area of Economic Opportunity</v>
          </cell>
        </row>
      </sheetData>
      <sheetData sheetId="44">
        <row r="6">
          <cell r="B6" t="str">
            <v>Rural or Tribal Areas without Recent Housing Tax Credit Awards</v>
          </cell>
        </row>
      </sheetData>
      <sheetData sheetId="45">
        <row r="6">
          <cell r="B6" t="str">
            <v>Workforce Housing Communities</v>
          </cell>
        </row>
      </sheetData>
      <sheetData sheetId="46">
        <row r="6">
          <cell r="B6" t="str">
            <v>Community Service Facilities</v>
          </cell>
        </row>
      </sheetData>
      <sheetData sheetId="47">
        <row r="6">
          <cell r="B6" t="str">
            <v>Serves Special Needs Population</v>
          </cell>
        </row>
      </sheetData>
      <sheetData sheetId="48">
        <row r="6">
          <cell r="B6" t="str">
            <v>Catalyst for Revitalization</v>
          </cell>
        </row>
      </sheetData>
      <sheetData sheetId="49">
        <row r="6">
          <cell r="B6" t="str">
            <v>Health and the Built Environment</v>
          </cell>
        </row>
      </sheetData>
      <sheetData sheetId="50">
        <row r="6">
          <cell r="B6" t="str">
            <v>Innovative Housing Narrative</v>
          </cell>
        </row>
      </sheetData>
      <sheetData sheetId="51">
        <row r="6">
          <cell r="B6" t="str">
            <v>Nonprofit Ownership</v>
          </cell>
        </row>
      </sheetData>
      <sheetData sheetId="52">
        <row r="1">
          <cell r="D1" t="str">
            <v>Application Submission Checklist - Submit with Initial Application Only</v>
          </cell>
        </row>
      </sheetData>
      <sheetData sheetId="53">
        <row r="1">
          <cell r="D1" t="str">
            <v>Self-Scoring Checklist - Submit with Initial Application Only</v>
          </cell>
        </row>
      </sheetData>
      <sheetData sheetId="54">
        <row r="6">
          <cell r="B6" t="str">
            <v>WHEDA Loan Signature Page</v>
          </cell>
        </row>
      </sheetData>
      <sheetData sheetId="55">
        <row r="6">
          <cell r="B6" t="str">
            <v>Tax Credit Signature Page</v>
          </cell>
        </row>
      </sheetData>
      <sheetData sheetId="56"/>
      <sheetData sheetId="57">
        <row r="2">
          <cell r="C2" t="str">
            <v>AK</v>
          </cell>
          <cell r="E2" t="str">
            <v>Adams County</v>
          </cell>
          <cell r="G2" t="str">
            <v>CBRF</v>
          </cell>
          <cell r="I2" t="str">
            <v>Acquisition/New Construction</v>
          </cell>
          <cell r="K2" t="str">
            <v>0 Bedroom</v>
          </cell>
          <cell r="M2" t="str">
            <v>Yes</v>
          </cell>
          <cell r="O2" t="str">
            <v>Yes</v>
          </cell>
          <cell r="Q2" t="str">
            <v>Yes</v>
          </cell>
          <cell r="S2" t="str">
            <v>Yes</v>
          </cell>
          <cell r="U2" t="str">
            <v>Yes</v>
          </cell>
          <cell r="W2" t="str">
            <v>Yes</v>
          </cell>
          <cell r="Y2" t="str">
            <v>Yes</v>
          </cell>
          <cell r="AA2" t="str">
            <v>Yes</v>
          </cell>
          <cell r="AC2" t="str">
            <v>Yes</v>
          </cell>
          <cell r="AE2" t="str">
            <v>Yes</v>
          </cell>
          <cell r="AG2" t="str">
            <v>Yes</v>
          </cell>
          <cell r="AI2" t="str">
            <v>Yes</v>
          </cell>
          <cell r="AK2" t="str">
            <v>Yes</v>
          </cell>
          <cell r="AM2" t="str">
            <v>Permanent</v>
          </cell>
          <cell r="AO2" t="str">
            <v>Electric Baseboard</v>
          </cell>
          <cell r="AQ2" t="str">
            <v>Central Air</v>
          </cell>
          <cell r="AS2" t="str">
            <v>Electric</v>
          </cell>
          <cell r="AU2" t="str">
            <v>Electric</v>
          </cell>
          <cell r="AW2" t="str">
            <v>Apartments</v>
          </cell>
          <cell r="AY2" t="str">
            <v>20%</v>
          </cell>
          <cell r="BA2" t="str">
            <v>0 Bedroom</v>
          </cell>
          <cell r="BC2" t="str">
            <v>7/10 Flex Financing</v>
          </cell>
          <cell r="BE2" t="str">
            <v>Mortgage Loan</v>
          </cell>
          <cell r="BG2" t="str">
            <v>0 Bedroom</v>
          </cell>
          <cell r="BI2" t="str">
            <v>Apartment</v>
          </cell>
          <cell r="BK2" t="str">
            <v>20%</v>
          </cell>
          <cell r="BM2" t="str">
            <v>Company</v>
          </cell>
          <cell r="BO2" t="str">
            <v>Applicant</v>
          </cell>
          <cell r="BQ2" t="str">
            <v>Yes</v>
          </cell>
          <cell r="BS2" t="str">
            <v>Yes</v>
          </cell>
          <cell r="BU2" t="str">
            <v>N/A</v>
          </cell>
          <cell r="BW2" t="str">
            <v>20/50</v>
          </cell>
          <cell r="BY2" t="str">
            <v>Yes</v>
          </cell>
          <cell r="CA2" t="str">
            <v>Yes</v>
          </cell>
          <cell r="CC2" t="str">
            <v>Yes</v>
          </cell>
          <cell r="CE2" t="str">
            <v>Yes</v>
          </cell>
          <cell r="CG2" t="str">
            <v>Yes</v>
          </cell>
          <cell r="CI2" t="str">
            <v>Yes</v>
          </cell>
          <cell r="CK2" t="str">
            <v>Yes</v>
          </cell>
          <cell r="CM2" t="str">
            <v>Yes</v>
          </cell>
          <cell r="CO2" t="str">
            <v>Yes</v>
          </cell>
          <cell r="CQ2" t="str">
            <v>Yes</v>
          </cell>
          <cell r="CS2" t="str">
            <v>Yes</v>
          </cell>
          <cell r="CU2" t="str">
            <v>Yes</v>
          </cell>
        </row>
        <row r="3">
          <cell r="C3" t="str">
            <v>AL</v>
          </cell>
          <cell r="E3" t="str">
            <v>Ashland County</v>
          </cell>
          <cell r="G3" t="str">
            <v>Elderly</v>
          </cell>
          <cell r="I3" t="str">
            <v>Acquisition/Rehab</v>
          </cell>
          <cell r="K3" t="str">
            <v>1 Bedroom</v>
          </cell>
          <cell r="M3" t="str">
            <v>No</v>
          </cell>
          <cell r="O3" t="str">
            <v>No</v>
          </cell>
          <cell r="Q3" t="str">
            <v>No</v>
          </cell>
          <cell r="S3" t="str">
            <v>No</v>
          </cell>
          <cell r="U3" t="str">
            <v>No</v>
          </cell>
          <cell r="W3" t="str">
            <v>No</v>
          </cell>
          <cell r="Y3" t="str">
            <v>No</v>
          </cell>
          <cell r="AA3" t="str">
            <v>No</v>
          </cell>
          <cell r="AC3" t="str">
            <v>No</v>
          </cell>
          <cell r="AE3" t="str">
            <v>No</v>
          </cell>
          <cell r="AG3" t="str">
            <v>No</v>
          </cell>
          <cell r="AI3" t="str">
            <v>No</v>
          </cell>
          <cell r="AK3" t="str">
            <v>No</v>
          </cell>
          <cell r="AM3" t="str">
            <v>Subsidized Funding</v>
          </cell>
          <cell r="AO3" t="str">
            <v>Electric Forced Air</v>
          </cell>
          <cell r="AQ3" t="str">
            <v>Central Chiller</v>
          </cell>
          <cell r="AS3" t="str">
            <v>Gas</v>
          </cell>
          <cell r="AU3" t="str">
            <v>Gas</v>
          </cell>
          <cell r="AW3" t="str">
            <v>Duplex</v>
          </cell>
          <cell r="AY3" t="str">
            <v>30%</v>
          </cell>
          <cell r="BA3" t="str">
            <v>1 Bedroom</v>
          </cell>
          <cell r="BC3" t="str">
            <v>Construction Plus Loan</v>
          </cell>
          <cell r="BE3" t="str">
            <v>Participating Loan</v>
          </cell>
          <cell r="BG3" t="str">
            <v>1 Bedroom</v>
          </cell>
          <cell r="BI3" t="str">
            <v>Duplex</v>
          </cell>
          <cell r="BK3" t="str">
            <v>30%</v>
          </cell>
          <cell r="BM3" t="str">
            <v>Individual</v>
          </cell>
          <cell r="BO3" t="str">
            <v>Parent Company</v>
          </cell>
          <cell r="BQ3" t="str">
            <v>No</v>
          </cell>
          <cell r="BS3" t="str">
            <v>No</v>
          </cell>
          <cell r="BU3" t="str">
            <v>General Set-Aside</v>
          </cell>
          <cell r="BW3" t="str">
            <v>40/60</v>
          </cell>
          <cell r="BY3" t="str">
            <v>No</v>
          </cell>
          <cell r="CA3" t="str">
            <v>No</v>
          </cell>
          <cell r="CC3" t="str">
            <v>No</v>
          </cell>
          <cell r="CE3" t="str">
            <v>No</v>
          </cell>
          <cell r="CG3" t="str">
            <v>No</v>
          </cell>
          <cell r="CI3" t="str">
            <v>No</v>
          </cell>
          <cell r="CK3" t="str">
            <v>No</v>
          </cell>
          <cell r="CM3" t="str">
            <v>No</v>
          </cell>
          <cell r="CO3" t="str">
            <v>No</v>
          </cell>
          <cell r="CQ3" t="str">
            <v>No</v>
          </cell>
          <cell r="CS3" t="str">
            <v>No</v>
          </cell>
          <cell r="CU3" t="str">
            <v>No</v>
          </cell>
        </row>
        <row r="4">
          <cell r="C4" t="str">
            <v>AR</v>
          </cell>
          <cell r="E4" t="str">
            <v>Barron County</v>
          </cell>
          <cell r="G4" t="str">
            <v>Family</v>
          </cell>
          <cell r="I4" t="str">
            <v>Adaptive Reuse</v>
          </cell>
          <cell r="K4" t="str">
            <v>2 Bedroom</v>
          </cell>
          <cell r="AM4" t="str">
            <v>Grant</v>
          </cell>
          <cell r="AO4" t="str">
            <v>Gas Forced Air</v>
          </cell>
          <cell r="AQ4" t="str">
            <v>Through Wall</v>
          </cell>
          <cell r="AS4" t="str">
            <v>Oil Fired</v>
          </cell>
          <cell r="AU4" t="str">
            <v>Combo</v>
          </cell>
          <cell r="AW4" t="str">
            <v>Other-Mixed</v>
          </cell>
          <cell r="AY4" t="str">
            <v>40%</v>
          </cell>
          <cell r="BA4" t="str">
            <v>2 Bedroom</v>
          </cell>
          <cell r="BC4" t="str">
            <v>Stand-Alone Bond Financing</v>
          </cell>
          <cell r="BE4" t="str">
            <v>Subsidy Loan</v>
          </cell>
          <cell r="BG4" t="str">
            <v>2 Bedroom</v>
          </cell>
          <cell r="BI4" t="str">
            <v>Single Family</v>
          </cell>
          <cell r="BK4" t="str">
            <v>40%</v>
          </cell>
          <cell r="BO4" t="str">
            <v>Consultant/Application Preparer</v>
          </cell>
          <cell r="BU4" t="str">
            <v>Innovative Housing Set-Aside</v>
          </cell>
          <cell r="BW4" t="str">
            <v>Income Averaging</v>
          </cell>
        </row>
        <row r="5">
          <cell r="C5" t="str">
            <v>AZ</v>
          </cell>
          <cell r="E5" t="str">
            <v>Bayfield County</v>
          </cell>
          <cell r="G5" t="str">
            <v>Homeless</v>
          </cell>
          <cell r="I5" t="str">
            <v>Adaptive Reuse/New Construction</v>
          </cell>
          <cell r="K5" t="str">
            <v>3 Bedroom</v>
          </cell>
          <cell r="AO5" t="str">
            <v>Gas Radiant</v>
          </cell>
          <cell r="AQ5" t="str">
            <v>Window Unit</v>
          </cell>
          <cell r="AW5" t="str">
            <v>Single Family House</v>
          </cell>
          <cell r="AY5" t="str">
            <v>50%</v>
          </cell>
          <cell r="BA5" t="str">
            <v>3 Bedroom</v>
          </cell>
          <cell r="BC5" t="str">
            <v>Subordinate Debt Financing</v>
          </cell>
          <cell r="BE5" t="str">
            <v>Third Party Loan</v>
          </cell>
          <cell r="BG5" t="str">
            <v>3 Bedroom</v>
          </cell>
          <cell r="BI5" t="str">
            <v>Townhouses</v>
          </cell>
          <cell r="BK5" t="str">
            <v>50%</v>
          </cell>
          <cell r="BO5" t="str">
            <v>General Contractor</v>
          </cell>
          <cell r="BU5" t="str">
            <v>Non-Profit Set-Aside</v>
          </cell>
        </row>
        <row r="6">
          <cell r="C6" t="str">
            <v>CA</v>
          </cell>
          <cell r="E6" t="str">
            <v>Brown County</v>
          </cell>
          <cell r="G6" t="str">
            <v>RCAC</v>
          </cell>
          <cell r="I6" t="str">
            <v>Equity Take Out</v>
          </cell>
          <cell r="K6" t="str">
            <v>4 Bedroom</v>
          </cell>
          <cell r="AO6" t="str">
            <v>Heat Pump</v>
          </cell>
          <cell r="AW6" t="str">
            <v>Single Room Occupancy</v>
          </cell>
          <cell r="AY6" t="str">
            <v>60%</v>
          </cell>
          <cell r="BA6" t="str">
            <v>4 Bedroom</v>
          </cell>
          <cell r="BC6" t="str">
            <v>NONE</v>
          </cell>
          <cell r="BE6" t="str">
            <v>Permanent Immediate</v>
          </cell>
          <cell r="BG6" t="str">
            <v>4 Bedroom</v>
          </cell>
          <cell r="BK6" t="str">
            <v>60%</v>
          </cell>
          <cell r="BO6" t="str">
            <v>Equity Investor/Syndicator</v>
          </cell>
          <cell r="BU6" t="str">
            <v>Preservation Set-Aside</v>
          </cell>
        </row>
        <row r="7">
          <cell r="C7" t="str">
            <v>CO</v>
          </cell>
          <cell r="E7" t="str">
            <v>Buffalo County</v>
          </cell>
          <cell r="G7" t="str">
            <v>Single Room Occupancy</v>
          </cell>
          <cell r="I7" t="str">
            <v>New Construction</v>
          </cell>
          <cell r="K7" t="str">
            <v>5 Bedroom</v>
          </cell>
          <cell r="AO7" t="str">
            <v>Oil Forced Air</v>
          </cell>
          <cell r="AW7" t="str">
            <v>Townhome/Row</v>
          </cell>
          <cell r="AY7" t="str">
            <v>70%</v>
          </cell>
          <cell r="BA7" t="str">
            <v>5 Bedroom</v>
          </cell>
          <cell r="BE7" t="str">
            <v>Permanent Forward</v>
          </cell>
          <cell r="BG7" t="str">
            <v>5 Bedroom</v>
          </cell>
          <cell r="BK7" t="str">
            <v>70%</v>
          </cell>
          <cell r="BO7" t="str">
            <v>Supervisory Architect</v>
          </cell>
          <cell r="BU7" t="str">
            <v>Rural Set-Aside</v>
          </cell>
        </row>
        <row r="8">
          <cell r="C8" t="str">
            <v>CT</v>
          </cell>
          <cell r="E8" t="str">
            <v>Burnett County</v>
          </cell>
          <cell r="G8" t="str">
            <v>Supportive Housing</v>
          </cell>
          <cell r="I8" t="str">
            <v>Refinance</v>
          </cell>
          <cell r="AO8" t="str">
            <v>Oil Radiant</v>
          </cell>
          <cell r="AY8" t="str">
            <v>80%</v>
          </cell>
          <cell r="BE8" t="str">
            <v>Construction/Permanent</v>
          </cell>
          <cell r="BK8" t="str">
            <v>80%</v>
          </cell>
          <cell r="BO8" t="str">
            <v>Attorney</v>
          </cell>
          <cell r="BU8" t="str">
            <v>Small Urban</v>
          </cell>
        </row>
        <row r="9">
          <cell r="C9" t="str">
            <v>DC</v>
          </cell>
          <cell r="E9" t="str">
            <v>Calumet County</v>
          </cell>
          <cell r="BE9" t="str">
            <v>Gap Financing</v>
          </cell>
          <cell r="BO9" t="str">
            <v>Developer</v>
          </cell>
          <cell r="BU9" t="str">
            <v>Supportive Housing Set-Aside</v>
          </cell>
        </row>
        <row r="10">
          <cell r="C10" t="str">
            <v>DE</v>
          </cell>
          <cell r="E10" t="str">
            <v>Chippewa County</v>
          </cell>
          <cell r="BE10" t="str">
            <v>Standby</v>
          </cell>
          <cell r="BO10" t="str">
            <v>Management Agent</v>
          </cell>
        </row>
        <row r="11">
          <cell r="C11" t="str">
            <v>FL</v>
          </cell>
          <cell r="E11" t="str">
            <v>Clark County</v>
          </cell>
          <cell r="BE11" t="str">
            <v>Construction Only</v>
          </cell>
          <cell r="BO11" t="str">
            <v>Owner</v>
          </cell>
        </row>
        <row r="12">
          <cell r="C12" t="str">
            <v>GA</v>
          </cell>
          <cell r="E12" t="str">
            <v>Columbia County</v>
          </cell>
          <cell r="BE12" t="str">
            <v>RD</v>
          </cell>
          <cell r="BO12" t="str">
            <v>Title Company</v>
          </cell>
        </row>
        <row r="13">
          <cell r="C13" t="str">
            <v>HI</v>
          </cell>
          <cell r="E13" t="str">
            <v>Crawford County</v>
          </cell>
          <cell r="BE13" t="str">
            <v>Permanent</v>
          </cell>
          <cell r="BO13" t="str">
            <v>Service Bureau</v>
          </cell>
        </row>
        <row r="14">
          <cell r="C14" t="str">
            <v>IA</v>
          </cell>
          <cell r="E14" t="str">
            <v>Dane County</v>
          </cell>
          <cell r="BO14" t="str">
            <v>Insurance Broker</v>
          </cell>
        </row>
        <row r="15">
          <cell r="C15" t="str">
            <v>ID</v>
          </cell>
          <cell r="E15" t="str">
            <v>Dodge County</v>
          </cell>
          <cell r="BO15" t="str">
            <v>Insurance Carrier</v>
          </cell>
        </row>
        <row r="16">
          <cell r="C16" t="str">
            <v>IL</v>
          </cell>
          <cell r="E16" t="str">
            <v>Door County</v>
          </cell>
          <cell r="BO16" t="str">
            <v>Accountant</v>
          </cell>
        </row>
        <row r="17">
          <cell r="C17" t="str">
            <v>IN</v>
          </cell>
          <cell r="E17" t="str">
            <v>Douglas County</v>
          </cell>
          <cell r="BO17" t="str">
            <v>Architect</v>
          </cell>
        </row>
        <row r="18">
          <cell r="C18" t="str">
            <v>KS</v>
          </cell>
          <cell r="E18" t="str">
            <v>Dunn County</v>
          </cell>
          <cell r="BO18" t="str">
            <v>Lender</v>
          </cell>
        </row>
        <row r="19">
          <cell r="C19" t="str">
            <v>KY</v>
          </cell>
          <cell r="E19" t="str">
            <v>Eau Claire County</v>
          </cell>
          <cell r="BO19" t="str">
            <v>Management Entity</v>
          </cell>
        </row>
        <row r="20">
          <cell r="C20" t="str">
            <v>LA</v>
          </cell>
          <cell r="E20" t="str">
            <v>Florence County</v>
          </cell>
          <cell r="BO20" t="str">
            <v>Mortgage Banker</v>
          </cell>
        </row>
        <row r="21">
          <cell r="C21" t="str">
            <v>MA</v>
          </cell>
          <cell r="E21" t="str">
            <v>Fond du Lac County</v>
          </cell>
          <cell r="BO21" t="str">
            <v>Partnership</v>
          </cell>
        </row>
        <row r="22">
          <cell r="C22" t="str">
            <v>MD</v>
          </cell>
          <cell r="E22" t="str">
            <v>Forest County</v>
          </cell>
        </row>
        <row r="23">
          <cell r="C23" t="str">
            <v>ME</v>
          </cell>
          <cell r="E23" t="str">
            <v>Grant County</v>
          </cell>
        </row>
        <row r="24">
          <cell r="C24" t="str">
            <v>MI</v>
          </cell>
          <cell r="E24" t="str">
            <v>Green County</v>
          </cell>
        </row>
        <row r="25">
          <cell r="C25" t="str">
            <v>MN</v>
          </cell>
          <cell r="E25" t="str">
            <v>Green Lake County</v>
          </cell>
        </row>
        <row r="26">
          <cell r="C26" t="str">
            <v>MO</v>
          </cell>
          <cell r="E26" t="str">
            <v>Iowa County</v>
          </cell>
        </row>
        <row r="27">
          <cell r="C27" t="str">
            <v>MS</v>
          </cell>
          <cell r="E27" t="str">
            <v>Iron County</v>
          </cell>
        </row>
        <row r="28">
          <cell r="C28" t="str">
            <v>MT</v>
          </cell>
          <cell r="E28" t="str">
            <v>Jackson County</v>
          </cell>
        </row>
        <row r="29">
          <cell r="C29" t="str">
            <v>NC</v>
          </cell>
          <cell r="E29" t="str">
            <v>Jefferson County</v>
          </cell>
        </row>
        <row r="30">
          <cell r="C30" t="str">
            <v>ND</v>
          </cell>
          <cell r="E30" t="str">
            <v>Juneau County</v>
          </cell>
        </row>
        <row r="31">
          <cell r="C31" t="str">
            <v>NE</v>
          </cell>
          <cell r="E31" t="str">
            <v>Kenosha County</v>
          </cell>
        </row>
        <row r="32">
          <cell r="C32" t="str">
            <v>NH</v>
          </cell>
          <cell r="E32" t="str">
            <v>Kewaunee County</v>
          </cell>
        </row>
        <row r="33">
          <cell r="C33" t="str">
            <v>NJ</v>
          </cell>
          <cell r="E33" t="str">
            <v>La Crosse County</v>
          </cell>
        </row>
        <row r="34">
          <cell r="C34" t="str">
            <v>NM</v>
          </cell>
          <cell r="E34" t="str">
            <v>Lafayette County</v>
          </cell>
        </row>
        <row r="35">
          <cell r="C35" t="str">
            <v>NV</v>
          </cell>
          <cell r="E35" t="str">
            <v>Langlade County</v>
          </cell>
        </row>
        <row r="36">
          <cell r="C36" t="str">
            <v>NY</v>
          </cell>
          <cell r="E36" t="str">
            <v>Lincoln County</v>
          </cell>
        </row>
        <row r="37">
          <cell r="C37" t="str">
            <v>OH</v>
          </cell>
          <cell r="E37" t="str">
            <v>Manitowoc County</v>
          </cell>
        </row>
        <row r="38">
          <cell r="C38" t="str">
            <v>OK</v>
          </cell>
          <cell r="E38" t="str">
            <v>Marathon County</v>
          </cell>
        </row>
        <row r="39">
          <cell r="C39" t="str">
            <v>OR</v>
          </cell>
          <cell r="E39" t="str">
            <v>Marinette County</v>
          </cell>
        </row>
        <row r="40">
          <cell r="C40" t="str">
            <v>PA</v>
          </cell>
          <cell r="E40" t="str">
            <v>Marquette County</v>
          </cell>
        </row>
        <row r="41">
          <cell r="C41" t="str">
            <v>RI</v>
          </cell>
          <cell r="E41" t="str">
            <v>Menominee County</v>
          </cell>
        </row>
        <row r="42">
          <cell r="C42" t="str">
            <v>SC</v>
          </cell>
          <cell r="E42" t="str">
            <v>Milwaukee County</v>
          </cell>
        </row>
        <row r="43">
          <cell r="C43" t="str">
            <v>SD</v>
          </cell>
          <cell r="E43" t="str">
            <v>Monroe County</v>
          </cell>
        </row>
        <row r="44">
          <cell r="C44" t="str">
            <v>TN</v>
          </cell>
          <cell r="E44" t="str">
            <v>Oconto County</v>
          </cell>
        </row>
        <row r="45">
          <cell r="C45" t="str">
            <v>TX</v>
          </cell>
          <cell r="E45" t="str">
            <v>Oneida County</v>
          </cell>
        </row>
        <row r="46">
          <cell r="C46" t="str">
            <v>UT</v>
          </cell>
          <cell r="E46" t="str">
            <v>Outagamie County</v>
          </cell>
        </row>
        <row r="47">
          <cell r="C47" t="str">
            <v>VA</v>
          </cell>
          <cell r="E47" t="str">
            <v>Ozaukee County</v>
          </cell>
        </row>
        <row r="48">
          <cell r="C48" t="str">
            <v>VT</v>
          </cell>
          <cell r="E48" t="str">
            <v>Pepin County</v>
          </cell>
        </row>
        <row r="49">
          <cell r="C49" t="str">
            <v>WA</v>
          </cell>
          <cell r="E49" t="str">
            <v>Pierce County</v>
          </cell>
        </row>
        <row r="50">
          <cell r="C50" t="str">
            <v>WI</v>
          </cell>
          <cell r="E50" t="str">
            <v>Polk County</v>
          </cell>
        </row>
        <row r="51">
          <cell r="C51" t="str">
            <v>WV</v>
          </cell>
          <cell r="E51" t="str">
            <v>Portage County</v>
          </cell>
        </row>
        <row r="52">
          <cell r="C52" t="str">
            <v>WY</v>
          </cell>
          <cell r="E52" t="str">
            <v>Price County</v>
          </cell>
        </row>
        <row r="53">
          <cell r="E53" t="str">
            <v>Racine County</v>
          </cell>
        </row>
        <row r="54">
          <cell r="E54" t="str">
            <v>Richland County</v>
          </cell>
        </row>
        <row r="55">
          <cell r="E55" t="str">
            <v>Rock County</v>
          </cell>
        </row>
        <row r="56">
          <cell r="E56" t="str">
            <v>Rusk County</v>
          </cell>
        </row>
        <row r="57">
          <cell r="E57" t="str">
            <v>Sauk County</v>
          </cell>
        </row>
        <row r="58">
          <cell r="E58" t="str">
            <v>Sawyer County</v>
          </cell>
        </row>
        <row r="59">
          <cell r="E59" t="str">
            <v>Shawano County</v>
          </cell>
        </row>
        <row r="60">
          <cell r="E60" t="str">
            <v>Sheboygan County</v>
          </cell>
        </row>
        <row r="61">
          <cell r="E61" t="str">
            <v>St. Croix County</v>
          </cell>
        </row>
        <row r="62">
          <cell r="E62" t="str">
            <v>Taylor County</v>
          </cell>
        </row>
        <row r="63">
          <cell r="E63" t="str">
            <v>Trempealeau County</v>
          </cell>
        </row>
        <row r="64">
          <cell r="E64" t="str">
            <v>Vernon County</v>
          </cell>
        </row>
        <row r="65">
          <cell r="E65" t="str">
            <v>Vilas County</v>
          </cell>
        </row>
        <row r="66">
          <cell r="E66" t="str">
            <v>Walworth County</v>
          </cell>
        </row>
        <row r="67">
          <cell r="E67" t="str">
            <v>Washburn County</v>
          </cell>
        </row>
        <row r="68">
          <cell r="E68" t="str">
            <v>Washington County</v>
          </cell>
        </row>
        <row r="69">
          <cell r="E69" t="str">
            <v>Waukesha County</v>
          </cell>
        </row>
        <row r="70">
          <cell r="E70" t="str">
            <v>Waupaca County</v>
          </cell>
        </row>
        <row r="71">
          <cell r="E71" t="str">
            <v>Waushara County</v>
          </cell>
        </row>
        <row r="72">
          <cell r="E72" t="str">
            <v>Winnebago County</v>
          </cell>
        </row>
        <row r="73">
          <cell r="E73" t="str">
            <v>Wood County</v>
          </cell>
        </row>
      </sheetData>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posal Summary"/>
      <sheetName val="App Update"/>
      <sheetName val="Narratives"/>
      <sheetName val="Project Details"/>
      <sheetName val="Development Schedule"/>
      <sheetName val="Development Team"/>
      <sheetName val="Prolink"/>
      <sheetName val="Budget Sources"/>
      <sheetName val="Construction Cost SOV"/>
      <sheetName val="Budget Uses"/>
      <sheetName val="Sources &amp; Uses"/>
      <sheetName val="LIHTC Calc (site Entry)"/>
      <sheetName val="LIHTC Calc (summary)"/>
      <sheetName val="Multifamily Bonds"/>
      <sheetName val="Developer Fee"/>
      <sheetName val="Rents and Incomes"/>
      <sheetName val="Operating Budget"/>
      <sheetName val="OAHTC Calculation"/>
      <sheetName val="OAHTC_Amortization"/>
      <sheetName val="AWHTC Calc"/>
      <sheetName val="PSH Services Budget"/>
      <sheetName val="Commercial Operating Budget"/>
      <sheetName val="MWESB Engagement Strategy"/>
      <sheetName val="Scoring_9% NewConst&amp;AcqRehab"/>
      <sheetName val="Scoring_9% Preservation"/>
      <sheetName val="Scoring_HOME NewConst&amp;AcqRehab"/>
      <sheetName val="Scoring_HOME Preservation"/>
      <sheetName val="Scoring_LIFT Quantitative"/>
      <sheetName val="Scoring_LIFT Narrative"/>
      <sheetName val="Scoring_Vets Quantitative"/>
      <sheetName val="Scoring_Vets Narrative"/>
      <sheetName val="Scoring_Preservation PuSH"/>
      <sheetName val="Scoring_Preservation FedRAH"/>
      <sheetName val="Scoring_LIFT Gap Wildfire Narr"/>
      <sheetName val="Scoring_PSH Quantitative"/>
      <sheetName val="Scoring_PSH Narrative"/>
      <sheetName val="Scoring_Sml Proj  Quantitative"/>
      <sheetName val="Scoring_Sml Proj Narrative"/>
      <sheetName val="Data Sources"/>
      <sheetName val="Blank Worksheet"/>
      <sheetName val="Applicant Agreement"/>
      <sheetName val="Auth Accept"/>
      <sheetName val="DEI Agreement"/>
      <sheetName val="Board Resolution"/>
      <sheetName val="Ownership Integrity"/>
      <sheetName val="Final Application Certification"/>
      <sheetName val="Application Charge Transmittal"/>
      <sheetName val="Location Preferences_Data"/>
      <sheetName val="Severity of Need_Data"/>
      <sheetName val="RSMeans_Data"/>
      <sheetName val="Regions_Data"/>
      <sheetName val="SD_Dropdowns"/>
      <sheetName val="LIHTCIncomes 21"/>
      <sheetName val="LIHTCRents 21"/>
      <sheetName val="HOMERents_21"/>
      <sheetName val="HTF Rent Limits_21"/>
      <sheetName val="ESRI_MAPINFO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posal Summary"/>
      <sheetName val="App Update"/>
      <sheetName val="Narratives"/>
      <sheetName val="Project Details"/>
      <sheetName val="Development Schedule"/>
      <sheetName val="Development Team"/>
      <sheetName val="Prolink"/>
      <sheetName val="Budget Sources"/>
      <sheetName val="Construction Cost SOV"/>
      <sheetName val="Budget Uses"/>
      <sheetName val="Sources &amp; Uses"/>
      <sheetName val="LIHTC Calc (site Entry)"/>
      <sheetName val="LIHTC Calc (summary)"/>
      <sheetName val="Multifamily Bonds"/>
      <sheetName val="Developer Fee"/>
      <sheetName val="Rents and Incomes"/>
      <sheetName val="Operating Budget"/>
      <sheetName val="OAHTC Calculation"/>
      <sheetName val="OAHTC_Amortization"/>
      <sheetName val="AWHTC Calc"/>
      <sheetName val="PSH Services Budget"/>
      <sheetName val="Commercial Operating Budget"/>
      <sheetName val="MWESB Engagement Strategy"/>
      <sheetName val="Scoring_9% NewConst&amp;AcqRehab"/>
      <sheetName val="Scoring_9% Preservation"/>
      <sheetName val="Scoring_HOME NewConst&amp;AcqRehab"/>
      <sheetName val="Scoring_HOME Preservation"/>
      <sheetName val="Scoring_LIFT Quantitative"/>
      <sheetName val="Scoring_LIFT Narrative"/>
      <sheetName val="Scoring_Vets Quantitative"/>
      <sheetName val="Scoring_Vets Narrative"/>
      <sheetName val="Scoring_Preservation PuSH"/>
      <sheetName val="Scoring_Preservation FedRAH"/>
      <sheetName val="Scoring_LIFT Gap Wildfire Narr"/>
      <sheetName val="Scoring_PSH Quantitative"/>
      <sheetName val="Scoring_PSH Narrative"/>
      <sheetName val="Scoring_Sml Proj  Quantitative"/>
      <sheetName val="Scoring_Sml Proj Narrative"/>
      <sheetName val="Data Sources"/>
      <sheetName val="Blank Worksheet"/>
      <sheetName val="Applicant Agreement"/>
      <sheetName val="Auth Accept"/>
      <sheetName val="DEI Agreement"/>
      <sheetName val="Board Resolution"/>
      <sheetName val="Ownership Integrity"/>
      <sheetName val="Final Application Certification"/>
      <sheetName val="Application Charge Transmittal"/>
      <sheetName val="Location Preferences_Data"/>
      <sheetName val="Severity of Need_Data"/>
      <sheetName val="RSMeans_Data"/>
      <sheetName val="Regions_Data"/>
      <sheetName val="SD_Dropdowns"/>
      <sheetName val="LIHTCIncomes 21"/>
      <sheetName val="LIHTCRents 21"/>
      <sheetName val="HOMERents_21"/>
      <sheetName val="HTF Rent Limits_21"/>
      <sheetName val="ESRI_MAPINFO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posal Summary"/>
      <sheetName val="Narratives"/>
      <sheetName val="Project Details"/>
      <sheetName val="SD_Dropdowns"/>
      <sheetName val="Development Team"/>
      <sheetName val="MWESB Outreach"/>
      <sheetName val="Budget Sources"/>
      <sheetName val="Budget Uses"/>
      <sheetName val="Rents and Incomes"/>
      <sheetName val="Operating Budget"/>
      <sheetName val="Commercial Operating Budget"/>
      <sheetName val="LIHTC Calc (site Entry)"/>
      <sheetName val="LIHTC Calc (summary)"/>
      <sheetName val="Multifamily Bonds"/>
      <sheetName val="OAHTC Calculation"/>
      <sheetName val="OAHTC_Amortization"/>
      <sheetName val="Developer Fee"/>
      <sheetName val="Scoring_9% NewConst&amp;AcqRehab"/>
      <sheetName val="Scoring_9% Preservation"/>
      <sheetName val="Scoring_HOME NewConst&amp;AcqRehab"/>
      <sheetName val="Scoring_HOME Preservation"/>
      <sheetName val="Scoring_LIFT Quantitative"/>
      <sheetName val="Scoring_LIFT Narrative"/>
      <sheetName val="Scoring_Vets Quantitative"/>
      <sheetName val="Scoring_Vets Narrative"/>
      <sheetName val="Scoring_Preservation PuSH"/>
      <sheetName val="Scoring_Preservation FedRAH"/>
      <sheetName val="Prolink"/>
      <sheetName val="Data Sources"/>
      <sheetName val="Blank Worksheet"/>
      <sheetName val="Applicant Agreement"/>
      <sheetName val="Auth Accept"/>
      <sheetName val="DEI Agreement"/>
      <sheetName val="Board Resolution"/>
      <sheetName val="Ownership Integrity"/>
      <sheetName val="Final Application Certification"/>
      <sheetName val="Application Charge Transmittal"/>
      <sheetName val="Location Preferences_Data"/>
      <sheetName val="Severity of Need_Data"/>
      <sheetName val="RSMeans_Data"/>
      <sheetName val="Regions_Data"/>
      <sheetName val="LIHTCRents 20"/>
      <sheetName val="LIHTCIncomes 20"/>
      <sheetName val="HOMERents_19"/>
      <sheetName val="HTF Rent Limits_19"/>
      <sheetName val="ESRI_MAPINFO_SHEET"/>
    </sheetNames>
    <sheetDataSet>
      <sheetData sheetId="0" refreshError="1"/>
      <sheetData sheetId="1" refreshError="1"/>
      <sheetData sheetId="2" refreshError="1"/>
      <sheetData sheetId="3"/>
      <sheetData sheetId="4"/>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refreshError="1"/>
      <sheetData sheetId="24" refreshError="1"/>
      <sheetData sheetId="25" refreshError="1"/>
      <sheetData sheetId="26"/>
      <sheetData sheetId="27"/>
      <sheetData sheetId="28"/>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3AF6-7309-4FA4-8477-93442711D7BF}">
  <sheetPr>
    <outlinePr showOutlineSymbols="0"/>
    <pageSetUpPr fitToPage="1"/>
  </sheetPr>
  <dimension ref="A1:CO129"/>
  <sheetViews>
    <sheetView tabSelected="1" topLeftCell="B1" zoomScale="110" zoomScaleNormal="110" workbookViewId="0">
      <pane ySplit="6" topLeftCell="A12" activePane="bottomLeft" state="frozen"/>
      <selection activeCell="B1" sqref="B1"/>
      <selection pane="bottomLeft" activeCell="E4" sqref="E4:P4"/>
    </sheetView>
  </sheetViews>
  <sheetFormatPr defaultRowHeight="14.4" x14ac:dyDescent="0.3"/>
  <cols>
    <col min="1" max="1" width="8.88671875" hidden="1" customWidth="1"/>
    <col min="2" max="2" width="3.5546875" customWidth="1"/>
    <col min="3" max="3" width="19.44140625" customWidth="1"/>
    <col min="4" max="4" width="6.33203125" customWidth="1"/>
    <col min="5" max="5" width="8.33203125" customWidth="1"/>
    <col min="6" max="6" width="4.44140625" customWidth="1"/>
    <col min="7" max="12" width="8.88671875" customWidth="1"/>
    <col min="13" max="16" width="8.88671875" style="95" customWidth="1"/>
    <col min="17" max="17" width="8.77734375" style="95" customWidth="1"/>
    <col min="18" max="18" width="16.44140625" style="136" customWidth="1"/>
    <col min="19" max="19" width="16.44140625" style="136" hidden="1" customWidth="1"/>
    <col min="20" max="20" width="14" style="136" hidden="1" customWidth="1"/>
    <col min="21" max="21" width="12.109375" style="136" hidden="1" customWidth="1"/>
    <col min="22" max="23" width="16.44140625" style="136" hidden="1" customWidth="1"/>
    <col min="24" max="29" width="16.44140625" style="95" hidden="1" customWidth="1"/>
    <col min="30" max="31" width="16.44140625" hidden="1" customWidth="1"/>
    <col min="32" max="33" width="16.44140625" customWidth="1"/>
    <col min="36" max="39" width="9.109375" style="95"/>
  </cols>
  <sheetData>
    <row r="1" spans="1:93" s="6" customFormat="1" ht="18" x14ac:dyDescent="0.35">
      <c r="A1" s="1"/>
      <c r="B1" s="209" t="s">
        <v>103</v>
      </c>
      <c r="C1" s="209"/>
      <c r="D1" s="209"/>
      <c r="E1" s="209"/>
      <c r="F1" s="209"/>
      <c r="G1" s="209"/>
      <c r="H1" s="209"/>
      <c r="I1" s="209"/>
      <c r="J1" s="209"/>
      <c r="K1" s="209"/>
      <c r="L1" s="209"/>
      <c r="M1" s="209"/>
      <c r="N1" s="209"/>
      <c r="O1" s="209"/>
      <c r="P1" s="209"/>
      <c r="Q1" s="209"/>
      <c r="R1" s="99"/>
      <c r="S1" s="99"/>
      <c r="T1" s="99"/>
      <c r="U1" s="100"/>
      <c r="V1" s="100"/>
      <c r="W1" s="100"/>
      <c r="X1" s="4"/>
      <c r="Y1" s="4"/>
      <c r="Z1" s="4"/>
      <c r="AA1" s="4"/>
      <c r="AB1" s="4"/>
      <c r="AC1" s="4"/>
      <c r="AD1" s="5"/>
      <c r="AE1" s="5"/>
      <c r="AF1" s="5"/>
      <c r="AG1" s="5"/>
      <c r="AH1" s="5"/>
      <c r="AI1" s="5"/>
      <c r="AJ1" s="4"/>
      <c r="AK1" s="4"/>
      <c r="AL1" s="4"/>
      <c r="AM1" s="4"/>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3" s="6" customFormat="1" ht="18" x14ac:dyDescent="0.35">
      <c r="A2" s="1"/>
      <c r="B2" s="209" t="s">
        <v>102</v>
      </c>
      <c r="C2" s="209"/>
      <c r="D2" s="209"/>
      <c r="E2" s="209"/>
      <c r="F2" s="209"/>
      <c r="G2" s="209"/>
      <c r="H2" s="209"/>
      <c r="I2" s="209"/>
      <c r="J2" s="209"/>
      <c r="K2" s="209"/>
      <c r="L2" s="209"/>
      <c r="M2" s="209"/>
      <c r="N2" s="209"/>
      <c r="O2" s="209"/>
      <c r="P2" s="209"/>
      <c r="Q2" s="209"/>
      <c r="R2" s="99"/>
      <c r="S2" s="99"/>
      <c r="T2" s="99"/>
      <c r="U2" s="100"/>
      <c r="V2" s="100"/>
      <c r="W2" s="100"/>
      <c r="X2" s="4"/>
      <c r="Y2" s="4"/>
      <c r="Z2" s="4"/>
      <c r="AA2" s="4"/>
      <c r="AB2" s="4"/>
      <c r="AC2" s="4"/>
      <c r="AD2" s="5"/>
      <c r="AE2" s="5"/>
      <c r="AF2" s="5"/>
      <c r="AG2" s="5"/>
      <c r="AH2" s="5"/>
      <c r="AI2" s="5"/>
      <c r="AJ2" s="4"/>
      <c r="AK2" s="4"/>
      <c r="AL2" s="4"/>
      <c r="AM2" s="4"/>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row>
    <row r="3" spans="1:93" s="6" customFormat="1" ht="13.8" x14ac:dyDescent="0.3">
      <c r="A3" s="1"/>
      <c r="B3" s="2"/>
      <c r="C3" s="2"/>
      <c r="D3" s="2"/>
      <c r="E3" s="2"/>
      <c r="F3" s="2"/>
      <c r="G3" s="2"/>
      <c r="H3" s="2"/>
      <c r="I3" s="2"/>
      <c r="J3" s="2"/>
      <c r="K3" s="2"/>
      <c r="L3" s="2"/>
      <c r="M3" s="3"/>
      <c r="N3" s="3"/>
      <c r="O3" s="3"/>
      <c r="P3" s="3"/>
      <c r="Q3" s="3"/>
      <c r="R3" s="99"/>
      <c r="S3" s="99"/>
      <c r="T3" s="99"/>
      <c r="U3" s="100"/>
      <c r="V3" s="100"/>
      <c r="W3" s="100"/>
      <c r="X3" s="4"/>
      <c r="Y3" s="4"/>
      <c r="Z3" s="4"/>
      <c r="AA3" s="4"/>
      <c r="AB3" s="4"/>
      <c r="AC3" s="4"/>
      <c r="AD3" s="5"/>
      <c r="AE3" s="5"/>
      <c r="AF3" s="5"/>
      <c r="AG3" s="5"/>
      <c r="AH3" s="5"/>
      <c r="AI3" s="5"/>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row>
    <row r="4" spans="1:93" s="14" customFormat="1" ht="15.6" x14ac:dyDescent="0.3">
      <c r="A4" s="7"/>
      <c r="B4" s="8"/>
      <c r="C4" s="9" t="s">
        <v>101</v>
      </c>
      <c r="D4" s="10"/>
      <c r="E4" s="210"/>
      <c r="F4" s="211"/>
      <c r="G4" s="211"/>
      <c r="H4" s="211"/>
      <c r="I4" s="211"/>
      <c r="J4" s="211"/>
      <c r="K4" s="211"/>
      <c r="L4" s="211"/>
      <c r="M4" s="211"/>
      <c r="N4" s="211"/>
      <c r="O4" s="211"/>
      <c r="P4" s="212"/>
      <c r="Q4" s="11"/>
      <c r="R4" s="101"/>
      <c r="S4" s="101"/>
      <c r="T4" s="101"/>
      <c r="U4" s="102"/>
      <c r="V4" s="102"/>
      <c r="W4" s="102"/>
      <c r="X4" s="12"/>
      <c r="Y4" s="12"/>
      <c r="Z4" s="12"/>
      <c r="AA4" s="12"/>
      <c r="AB4" s="12"/>
      <c r="AC4" s="12"/>
      <c r="AD4" s="13"/>
      <c r="AE4" s="13"/>
      <c r="AF4" s="13"/>
      <c r="AG4" s="13"/>
      <c r="AH4" s="13"/>
      <c r="AI4" s="13"/>
      <c r="AJ4" s="12"/>
      <c r="AK4" s="12"/>
      <c r="AL4" s="12"/>
      <c r="AM4" s="12"/>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row>
    <row r="5" spans="1:93" s="21" customFormat="1" ht="15.75" hidden="1" customHeight="1" x14ac:dyDescent="0.3">
      <c r="A5" s="15"/>
      <c r="B5" s="16"/>
      <c r="C5" s="17" t="s">
        <v>0</v>
      </c>
      <c r="D5" s="16"/>
      <c r="E5" s="213"/>
      <c r="F5" s="214"/>
      <c r="G5" s="214"/>
      <c r="H5" s="214"/>
      <c r="I5" s="214"/>
      <c r="J5" s="214"/>
      <c r="K5" s="214"/>
      <c r="L5" s="214"/>
      <c r="M5" s="214"/>
      <c r="N5" s="214"/>
      <c r="O5" s="214"/>
      <c r="P5" s="215"/>
      <c r="Q5" s="18"/>
      <c r="R5" s="103"/>
      <c r="S5" s="103"/>
      <c r="T5" s="103"/>
      <c r="U5" s="104"/>
      <c r="V5" s="104"/>
      <c r="W5" s="104"/>
      <c r="X5" s="19"/>
      <c r="Y5" s="19"/>
      <c r="Z5" s="19"/>
      <c r="AA5" s="19"/>
      <c r="AB5" s="19"/>
      <c r="AC5" s="19"/>
      <c r="AD5" s="20"/>
      <c r="AE5" s="20"/>
      <c r="AF5" s="20"/>
      <c r="AG5" s="20"/>
      <c r="AH5" s="20"/>
      <c r="AI5" s="20"/>
      <c r="AJ5" s="19"/>
      <c r="AK5" s="19"/>
      <c r="AL5" s="19"/>
      <c r="AM5" s="19"/>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row>
    <row r="6" spans="1:93" s="6" customFormat="1" ht="13.8" x14ac:dyDescent="0.3">
      <c r="A6" s="1"/>
      <c r="B6" s="2"/>
      <c r="C6" s="22"/>
      <c r="D6" s="2"/>
      <c r="E6" s="23"/>
      <c r="F6" s="23"/>
      <c r="G6" s="23"/>
      <c r="H6" s="23"/>
      <c r="I6" s="23"/>
      <c r="J6" s="23"/>
      <c r="K6" s="23"/>
      <c r="L6" s="23"/>
      <c r="M6" s="23"/>
      <c r="N6" s="23"/>
      <c r="O6" s="23"/>
      <c r="P6" s="3"/>
      <c r="Q6" s="3"/>
      <c r="R6" s="99"/>
      <c r="S6" s="99"/>
      <c r="T6" s="99"/>
      <c r="U6" s="100"/>
      <c r="V6" s="100"/>
      <c r="W6" s="100"/>
      <c r="X6" s="4"/>
      <c r="Y6" s="4"/>
      <c r="Z6" s="4"/>
      <c r="AA6" s="4"/>
      <c r="AB6" s="4"/>
      <c r="AC6" s="4"/>
      <c r="AD6" s="5"/>
      <c r="AE6" s="5"/>
      <c r="AF6" s="5"/>
      <c r="AG6" s="5"/>
      <c r="AH6" s="5"/>
      <c r="AI6" s="5"/>
      <c r="AJ6" s="4"/>
      <c r="AK6" s="4"/>
      <c r="AL6" s="4"/>
      <c r="AM6" s="4"/>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row>
    <row r="7" spans="1:93" s="6" customFormat="1" ht="13.8" x14ac:dyDescent="0.3">
      <c r="A7" s="24" t="s">
        <v>1</v>
      </c>
      <c r="B7" s="25"/>
      <c r="C7" s="25"/>
      <c r="D7" s="25"/>
      <c r="E7" s="25"/>
      <c r="F7" s="25"/>
      <c r="G7" s="26"/>
      <c r="H7" s="27"/>
      <c r="I7" s="27"/>
      <c r="J7" s="27"/>
      <c r="K7" s="27"/>
      <c r="L7" s="27"/>
      <c r="M7" s="28"/>
      <c r="N7" s="28"/>
      <c r="O7" s="28"/>
      <c r="P7" s="28"/>
      <c r="Q7" s="28"/>
      <c r="R7" s="99"/>
      <c r="S7" s="99"/>
      <c r="T7" s="99"/>
      <c r="U7" s="100"/>
      <c r="V7" s="100"/>
      <c r="W7" s="100"/>
      <c r="X7" s="4"/>
      <c r="Y7" s="4"/>
      <c r="Z7" s="4"/>
      <c r="AA7" s="4"/>
      <c r="AB7" s="4"/>
      <c r="AC7" s="4"/>
      <c r="AD7" s="5"/>
      <c r="AE7" s="5"/>
      <c r="AF7" s="5"/>
      <c r="AG7" s="5"/>
      <c r="AH7" s="5"/>
      <c r="AI7" s="5"/>
      <c r="AJ7" s="4"/>
      <c r="AK7" s="4"/>
      <c r="AL7" s="4"/>
      <c r="AM7" s="4"/>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row>
    <row r="8" spans="1:93" s="21" customFormat="1" ht="15.75" customHeight="1" x14ac:dyDescent="0.3">
      <c r="A8" s="29" t="str">
        <f>HYPERLINK("#WHEDA_Commercial_Loan", WHEDA_Commercial_Loan)</f>
        <v>Cover Sheet</v>
      </c>
      <c r="B8" s="30"/>
      <c r="C8" s="17" t="s">
        <v>2</v>
      </c>
      <c r="D8" s="30"/>
      <c r="E8" s="216"/>
      <c r="F8" s="217"/>
      <c r="G8" s="217"/>
      <c r="H8" s="217"/>
      <c r="I8" s="217"/>
      <c r="J8" s="217"/>
      <c r="K8" s="217"/>
      <c r="L8" s="217"/>
      <c r="M8" s="217"/>
      <c r="N8" s="217"/>
      <c r="O8" s="217"/>
      <c r="P8" s="218"/>
      <c r="Q8" s="31"/>
      <c r="R8" s="105"/>
      <c r="S8" s="105"/>
      <c r="T8" s="105"/>
      <c r="U8" s="104"/>
      <c r="V8" s="104"/>
      <c r="W8" s="104"/>
      <c r="X8" s="19"/>
      <c r="Y8" s="19"/>
      <c r="Z8" s="19"/>
      <c r="AA8" s="19"/>
      <c r="AB8" s="19"/>
      <c r="AC8" s="19"/>
      <c r="AD8" s="32"/>
      <c r="AE8" s="20"/>
      <c r="AF8" s="20"/>
      <c r="AG8" s="20"/>
      <c r="AH8" s="20"/>
      <c r="AI8" s="20"/>
      <c r="AJ8" s="20"/>
      <c r="AK8" s="19"/>
      <c r="AL8" s="19"/>
      <c r="AM8" s="19"/>
      <c r="AN8" s="19"/>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row>
    <row r="9" spans="1:93" s="15" customFormat="1" x14ac:dyDescent="0.3">
      <c r="B9" s="33"/>
      <c r="C9" s="33"/>
      <c r="D9" s="33"/>
      <c r="E9" s="219" t="s">
        <v>104</v>
      </c>
      <c r="F9" s="220"/>
      <c r="G9" s="220"/>
      <c r="H9" s="220"/>
      <c r="I9" s="220"/>
      <c r="J9" s="220"/>
      <c r="K9" s="220"/>
      <c r="L9" s="220"/>
      <c r="M9" s="220"/>
      <c r="N9" s="220"/>
      <c r="O9" s="220"/>
      <c r="P9" s="221"/>
      <c r="Q9" s="34"/>
      <c r="R9" s="106"/>
      <c r="S9" s="106"/>
      <c r="T9" s="106"/>
      <c r="U9" s="106"/>
      <c r="V9" s="106"/>
      <c r="W9" s="106"/>
      <c r="X9" s="35"/>
      <c r="Y9" s="35"/>
      <c r="Z9" s="35"/>
      <c r="AA9" s="35"/>
      <c r="AB9" s="35"/>
      <c r="AC9" s="35"/>
      <c r="AJ9" s="35"/>
      <c r="AK9" s="35"/>
      <c r="AL9" s="35"/>
      <c r="AM9" s="35"/>
    </row>
    <row r="10" spans="1:93" s="15" customFormat="1" x14ac:dyDescent="0.3">
      <c r="B10" s="33"/>
      <c r="C10" s="33"/>
      <c r="D10" s="33"/>
      <c r="E10" s="219" t="s">
        <v>105</v>
      </c>
      <c r="F10" s="220"/>
      <c r="G10" s="220"/>
      <c r="H10" s="220"/>
      <c r="I10" s="220"/>
      <c r="J10" s="220"/>
      <c r="K10" s="220"/>
      <c r="L10" s="220"/>
      <c r="M10" s="220"/>
      <c r="N10" s="220"/>
      <c r="O10" s="220"/>
      <c r="P10" s="221"/>
      <c r="Q10" s="34"/>
      <c r="R10" s="106"/>
      <c r="S10" s="106"/>
      <c r="T10" s="106"/>
      <c r="U10" s="106"/>
      <c r="V10" s="106"/>
      <c r="W10" s="106"/>
      <c r="X10" s="35"/>
      <c r="Y10" s="35"/>
      <c r="Z10" s="35"/>
      <c r="AA10" s="35"/>
      <c r="AB10" s="35"/>
      <c r="AC10" s="35"/>
      <c r="AJ10" s="35"/>
      <c r="AK10" s="35"/>
      <c r="AL10" s="35"/>
      <c r="AM10" s="35"/>
    </row>
    <row r="11" spans="1:93" s="15" customFormat="1" x14ac:dyDescent="0.3">
      <c r="B11" s="33"/>
      <c r="C11" s="33"/>
      <c r="D11" s="33"/>
      <c r="E11" s="203"/>
      <c r="F11" s="204"/>
      <c r="G11" s="204"/>
      <c r="H11" s="204"/>
      <c r="I11" s="204"/>
      <c r="J11" s="204"/>
      <c r="K11" s="204"/>
      <c r="L11" s="204"/>
      <c r="M11" s="204"/>
      <c r="N11" s="204"/>
      <c r="O11" s="204"/>
      <c r="P11" s="205"/>
      <c r="Q11" s="34"/>
      <c r="R11" s="106"/>
      <c r="S11" s="106"/>
      <c r="T11" s="106"/>
      <c r="U11" s="106"/>
      <c r="V11" s="106"/>
      <c r="W11" s="106"/>
      <c r="X11" s="35"/>
      <c r="Y11" s="35"/>
      <c r="Z11" s="35"/>
      <c r="AA11" s="35"/>
      <c r="AB11" s="35"/>
      <c r="AC11" s="35"/>
      <c r="AJ11" s="35"/>
      <c r="AK11" s="35"/>
      <c r="AL11" s="35"/>
      <c r="AM11" s="35"/>
    </row>
    <row r="12" spans="1:93" s="15" customFormat="1" ht="92.4" customHeight="1" x14ac:dyDescent="0.3">
      <c r="B12" s="33"/>
      <c r="C12" s="33"/>
      <c r="D12" s="33"/>
      <c r="E12" s="219" t="s">
        <v>3</v>
      </c>
      <c r="F12" s="220"/>
      <c r="G12" s="220"/>
      <c r="H12" s="220"/>
      <c r="I12" s="220"/>
      <c r="J12" s="220"/>
      <c r="K12" s="220"/>
      <c r="L12" s="220"/>
      <c r="M12" s="220"/>
      <c r="N12" s="220"/>
      <c r="O12" s="220"/>
      <c r="P12" s="221"/>
      <c r="Q12" s="34"/>
      <c r="R12" s="106"/>
      <c r="S12" s="106"/>
      <c r="T12" s="106"/>
      <c r="U12" s="106"/>
      <c r="V12" s="106"/>
      <c r="W12" s="106"/>
      <c r="X12" s="35"/>
      <c r="Y12" s="35"/>
      <c r="Z12" s="35"/>
      <c r="AA12" s="35"/>
      <c r="AB12" s="35"/>
      <c r="AC12" s="35"/>
      <c r="AJ12" s="35"/>
      <c r="AK12" s="35"/>
      <c r="AL12" s="35"/>
      <c r="AM12" s="35"/>
    </row>
    <row r="13" spans="1:93" s="15" customFormat="1" ht="41.4" customHeight="1" x14ac:dyDescent="0.3">
      <c r="B13" s="36"/>
      <c r="C13" s="36"/>
      <c r="D13" s="36"/>
      <c r="E13" s="203" t="s">
        <v>4</v>
      </c>
      <c r="F13" s="204"/>
      <c r="G13" s="204"/>
      <c r="H13" s="204"/>
      <c r="I13" s="204"/>
      <c r="J13" s="204"/>
      <c r="K13" s="204"/>
      <c r="L13" s="204"/>
      <c r="M13" s="204"/>
      <c r="N13" s="204"/>
      <c r="O13" s="204"/>
      <c r="P13" s="205"/>
      <c r="Q13" s="34"/>
      <c r="R13" s="106"/>
      <c r="S13" s="106"/>
      <c r="T13" s="106"/>
      <c r="U13" s="106"/>
      <c r="V13" s="106"/>
      <c r="W13" s="106"/>
      <c r="X13" s="35"/>
      <c r="Y13" s="35"/>
      <c r="Z13" s="35"/>
      <c r="AA13" s="35"/>
      <c r="AB13" s="35"/>
      <c r="AC13" s="35"/>
      <c r="AJ13" s="35"/>
      <c r="AK13" s="35"/>
      <c r="AL13" s="35"/>
      <c r="AM13" s="35"/>
    </row>
    <row r="14" spans="1:93" s="15" customFormat="1" x14ac:dyDescent="0.3">
      <c r="B14" s="36"/>
      <c r="C14" s="36"/>
      <c r="D14" s="36"/>
      <c r="E14" s="203"/>
      <c r="F14" s="204"/>
      <c r="G14" s="204"/>
      <c r="H14" s="204"/>
      <c r="I14" s="204"/>
      <c r="J14" s="204"/>
      <c r="K14" s="204"/>
      <c r="L14" s="204"/>
      <c r="M14" s="204"/>
      <c r="N14" s="204"/>
      <c r="O14" s="204"/>
      <c r="P14" s="205"/>
      <c r="Q14" s="34"/>
      <c r="R14" s="106"/>
      <c r="S14" s="106"/>
      <c r="T14" s="106"/>
      <c r="U14" s="106"/>
      <c r="V14" s="106"/>
      <c r="W14" s="106"/>
      <c r="X14" s="35"/>
      <c r="Y14" s="35"/>
      <c r="Z14" s="35"/>
      <c r="AA14" s="35"/>
      <c r="AB14" s="35"/>
      <c r="AC14" s="35"/>
      <c r="AJ14" s="35"/>
      <c r="AK14" s="35"/>
      <c r="AL14" s="35"/>
      <c r="AM14" s="35"/>
    </row>
    <row r="15" spans="1:93" s="15" customFormat="1" ht="28.95" customHeight="1" x14ac:dyDescent="0.3">
      <c r="B15" s="36"/>
      <c r="C15" s="36"/>
      <c r="D15" s="36"/>
      <c r="E15" s="203" t="str">
        <f>"The model automatically provides a thirty percent (30%) allowance above the predicted cost. The absolute cost maximum is "&amp;TEXT(W57,"$#,##0")&amp;"/unit for New Construction and Adaptive Reuse, or "&amp;TEXT(W58,"$#,##0")&amp;" for Acquisition/Rehab)."</f>
        <v>The model automatically provides a thirty percent (30%) allowance above the predicted cost. The absolute cost maximum is $494,961/unit for New Construction and Adaptive Reuse, or $413,186 for Acquisition/Rehab).</v>
      </c>
      <c r="F15" s="204"/>
      <c r="G15" s="204"/>
      <c r="H15" s="204"/>
      <c r="I15" s="204"/>
      <c r="J15" s="204"/>
      <c r="K15" s="204"/>
      <c r="L15" s="204"/>
      <c r="M15" s="204"/>
      <c r="N15" s="204"/>
      <c r="O15" s="204"/>
      <c r="P15" s="205"/>
      <c r="Q15" s="34"/>
      <c r="R15" s="106"/>
      <c r="S15" s="106"/>
      <c r="T15" s="106"/>
      <c r="U15" s="106"/>
      <c r="V15" s="106"/>
      <c r="W15" s="106"/>
      <c r="X15" s="35"/>
      <c r="Y15" s="35"/>
      <c r="Z15" s="35"/>
      <c r="AA15" s="35"/>
      <c r="AB15" s="35"/>
      <c r="AC15" s="35"/>
      <c r="AJ15" s="35"/>
      <c r="AK15" s="35"/>
      <c r="AL15" s="35"/>
      <c r="AM15" s="35"/>
    </row>
    <row r="16" spans="1:93" s="15" customFormat="1" x14ac:dyDescent="0.3">
      <c r="B16" s="36"/>
      <c r="C16" s="36"/>
      <c r="D16" s="36"/>
      <c r="E16" s="203"/>
      <c r="F16" s="204"/>
      <c r="G16" s="204"/>
      <c r="H16" s="204"/>
      <c r="I16" s="204"/>
      <c r="J16" s="204"/>
      <c r="K16" s="204"/>
      <c r="L16" s="204"/>
      <c r="M16" s="204"/>
      <c r="N16" s="204"/>
      <c r="O16" s="204"/>
      <c r="P16" s="205"/>
      <c r="Q16" s="34"/>
      <c r="R16" s="106"/>
      <c r="S16" s="106"/>
      <c r="T16" s="106"/>
      <c r="U16" s="106"/>
      <c r="V16" s="106"/>
      <c r="W16" s="106"/>
      <c r="X16" s="35"/>
      <c r="Y16" s="35"/>
      <c r="Z16" s="35"/>
      <c r="AA16" s="35"/>
      <c r="AB16" s="35"/>
      <c r="AC16" s="35"/>
      <c r="AJ16" s="35"/>
      <c r="AK16" s="35"/>
      <c r="AL16" s="35"/>
      <c r="AM16" s="35"/>
    </row>
    <row r="17" spans="2:78" s="15" customFormat="1" ht="42.15" hidden="1" customHeight="1" x14ac:dyDescent="0.3">
      <c r="B17" s="36"/>
      <c r="C17" s="36"/>
      <c r="D17" s="36"/>
      <c r="E17" s="203" t="str">
        <f>"Note: Supportive Housing and projects addressing the rehabilitation of foreclosed and/or abandoned SF homes/duplexes automatically receive an additional 10% allowance above the predicted cost.  The absolute cost maximum is " &amp; TEXT((W57*1.1),"$#,##0") &amp; "/unit for New Construction &amp; Adaptive Reuse and " &amp; TEXT((W58*1.1),"$#,##0") &amp; " for Acquisition/Rehab."</f>
        <v>Note: Supportive Housing and projects addressing the rehabilitation of foreclosed and/or abandoned SF homes/duplexes automatically receive an additional 10% allowance above the predicted cost.  The absolute cost maximum is $544,458/unit for New Construction &amp; Adaptive Reuse and $454,505 for Acquisition/Rehab.</v>
      </c>
      <c r="F17" s="204"/>
      <c r="G17" s="204"/>
      <c r="H17" s="204"/>
      <c r="I17" s="204"/>
      <c r="J17" s="204"/>
      <c r="K17" s="204"/>
      <c r="L17" s="204"/>
      <c r="M17" s="204"/>
      <c r="N17" s="204"/>
      <c r="O17" s="204"/>
      <c r="P17" s="205"/>
      <c r="Q17" s="34"/>
      <c r="R17" s="106"/>
      <c r="S17" s="106"/>
      <c r="T17" s="106"/>
      <c r="U17" s="106"/>
      <c r="V17" s="106"/>
      <c r="W17" s="106"/>
      <c r="X17" s="35"/>
      <c r="Y17" s="35"/>
      <c r="Z17" s="35"/>
      <c r="AA17" s="35"/>
      <c r="AB17" s="35"/>
      <c r="AC17" s="35"/>
      <c r="AJ17" s="35"/>
      <c r="AK17" s="35"/>
      <c r="AL17" s="35"/>
      <c r="AM17" s="35"/>
    </row>
    <row r="18" spans="2:78" s="15" customFormat="1" x14ac:dyDescent="0.3">
      <c r="B18" s="36"/>
      <c r="C18" s="36"/>
      <c r="D18" s="36"/>
      <c r="E18" s="206"/>
      <c r="F18" s="207"/>
      <c r="G18" s="207"/>
      <c r="H18" s="207"/>
      <c r="I18" s="207"/>
      <c r="J18" s="207"/>
      <c r="K18" s="207"/>
      <c r="L18" s="207"/>
      <c r="M18" s="207"/>
      <c r="N18" s="207"/>
      <c r="O18" s="207"/>
      <c r="P18" s="208"/>
      <c r="Q18" s="34"/>
      <c r="R18" s="106"/>
      <c r="S18" s="106"/>
      <c r="T18" s="106"/>
      <c r="U18" s="106"/>
      <c r="V18" s="106"/>
      <c r="W18" s="106"/>
      <c r="X18" s="35"/>
      <c r="Y18" s="35"/>
      <c r="Z18" s="35"/>
      <c r="AA18" s="35"/>
      <c r="AB18" s="35"/>
      <c r="AC18" s="35"/>
      <c r="AJ18" s="35"/>
      <c r="AK18" s="35"/>
      <c r="AL18" s="35"/>
      <c r="AM18" s="35"/>
    </row>
    <row r="19" spans="2:78" s="15" customFormat="1" ht="18" x14ac:dyDescent="0.35">
      <c r="B19" s="36"/>
      <c r="C19" s="36"/>
      <c r="D19" s="36"/>
      <c r="E19" s="33"/>
      <c r="F19" s="33"/>
      <c r="G19" s="37"/>
      <c r="H19" s="33"/>
      <c r="I19" s="33"/>
      <c r="J19" s="33"/>
      <c r="K19" s="33"/>
      <c r="L19" s="33"/>
      <c r="M19" s="34"/>
      <c r="N19" s="34"/>
      <c r="O19" s="34"/>
      <c r="P19" s="34"/>
      <c r="Q19" s="34"/>
      <c r="R19" s="106"/>
      <c r="S19" s="106"/>
      <c r="T19" s="106"/>
      <c r="U19" s="106"/>
      <c r="V19" s="106"/>
      <c r="W19" s="106"/>
      <c r="X19" s="35"/>
      <c r="Y19" s="35"/>
      <c r="Z19" s="35"/>
      <c r="AA19" s="35"/>
      <c r="AB19" s="35"/>
      <c r="AC19" s="35"/>
      <c r="AJ19" s="35"/>
      <c r="AK19" s="35"/>
      <c r="AL19" s="35"/>
      <c r="AM19" s="35"/>
    </row>
    <row r="20" spans="2:78" s="15" customFormat="1" ht="18" x14ac:dyDescent="0.35">
      <c r="B20" s="38"/>
      <c r="C20" s="39" t="s">
        <v>5</v>
      </c>
      <c r="D20" s="38"/>
      <c r="E20" s="40"/>
      <c r="F20" s="40"/>
      <c r="G20" s="41"/>
      <c r="H20" s="40"/>
      <c r="I20" s="40"/>
      <c r="J20" s="40"/>
      <c r="K20" s="40"/>
      <c r="L20" s="40"/>
      <c r="M20" s="42"/>
      <c r="N20" s="42"/>
      <c r="O20" s="42"/>
      <c r="P20" s="42"/>
      <c r="Q20" s="42"/>
      <c r="R20" s="106"/>
      <c r="S20" s="106"/>
      <c r="T20" s="106"/>
      <c r="U20" s="106"/>
      <c r="V20" s="106"/>
      <c r="W20" s="106"/>
      <c r="X20" s="35"/>
      <c r="Y20" s="35"/>
      <c r="Z20" s="35"/>
      <c r="AA20" s="35"/>
      <c r="AB20" s="35"/>
      <c r="AC20" s="35"/>
      <c r="AJ20" s="35"/>
      <c r="AK20" s="35"/>
      <c r="AL20" s="35"/>
      <c r="AM20" s="35"/>
    </row>
    <row r="21" spans="2:78" s="15" customFormat="1" ht="15" customHeight="1" x14ac:dyDescent="0.3">
      <c r="B21" s="36"/>
      <c r="C21" s="36"/>
      <c r="D21" s="36"/>
      <c r="E21" s="200" t="s">
        <v>6</v>
      </c>
      <c r="F21" s="201"/>
      <c r="G21" s="201"/>
      <c r="H21" s="201"/>
      <c r="I21" s="201"/>
      <c r="J21" s="201"/>
      <c r="K21" s="201"/>
      <c r="L21" s="201"/>
      <c r="M21" s="201"/>
      <c r="N21" s="201"/>
      <c r="O21" s="202">
        <v>0</v>
      </c>
      <c r="P21" s="202"/>
      <c r="Q21" s="43"/>
      <c r="R21" s="106"/>
      <c r="S21" s="106"/>
      <c r="T21" s="106"/>
      <c r="U21" s="106"/>
      <c r="V21" s="106"/>
      <c r="W21" s="106"/>
      <c r="X21" s="35"/>
      <c r="Y21" s="35"/>
      <c r="Z21" s="35"/>
      <c r="AA21" s="35"/>
      <c r="AB21" s="35"/>
      <c r="AC21" s="35"/>
      <c r="AJ21" s="35"/>
      <c r="AK21" s="35"/>
      <c r="AL21" s="35"/>
      <c r="AM21" s="35"/>
    </row>
    <row r="22" spans="2:78" s="15" customFormat="1" ht="28.95" customHeight="1" x14ac:dyDescent="0.3">
      <c r="B22" s="33"/>
      <c r="C22" s="33"/>
      <c r="D22" s="33"/>
      <c r="E22" s="196" t="s">
        <v>7</v>
      </c>
      <c r="F22" s="197"/>
      <c r="G22" s="197"/>
      <c r="H22" s="197"/>
      <c r="I22" s="197"/>
      <c r="J22" s="197"/>
      <c r="K22" s="197"/>
      <c r="L22" s="197"/>
      <c r="M22" s="197"/>
      <c r="N22" s="197"/>
      <c r="O22" s="191"/>
      <c r="P22" s="191"/>
      <c r="Q22" s="43"/>
      <c r="R22" s="106"/>
      <c r="S22" s="106"/>
      <c r="T22" s="106"/>
      <c r="U22" s="106"/>
      <c r="V22" s="106"/>
      <c r="W22" s="106"/>
      <c r="X22" s="35"/>
      <c r="Y22" s="35"/>
      <c r="Z22" s="35"/>
      <c r="AA22" s="35"/>
      <c r="AB22" s="35"/>
      <c r="AC22" s="35"/>
      <c r="AJ22" s="35"/>
      <c r="AK22" s="35"/>
      <c r="AL22" s="35"/>
      <c r="AM22" s="35"/>
    </row>
    <row r="23" spans="2:78" s="15" customFormat="1" ht="28.95" customHeight="1" x14ac:dyDescent="0.3">
      <c r="B23" s="33"/>
      <c r="C23" s="33"/>
      <c r="D23" s="33"/>
      <c r="E23" s="200" t="s">
        <v>8</v>
      </c>
      <c r="F23" s="201"/>
      <c r="G23" s="201"/>
      <c r="H23" s="201"/>
      <c r="I23" s="201"/>
      <c r="J23" s="201"/>
      <c r="K23" s="201"/>
      <c r="L23" s="201"/>
      <c r="M23" s="201"/>
      <c r="N23" s="201"/>
      <c r="O23" s="191"/>
      <c r="P23" s="191"/>
      <c r="Q23" s="43"/>
      <c r="R23" s="106"/>
      <c r="S23" s="106"/>
      <c r="T23" s="106"/>
      <c r="U23" s="106"/>
      <c r="V23" s="106"/>
      <c r="W23" s="106"/>
      <c r="X23" s="35"/>
      <c r="Y23" s="35"/>
      <c r="Z23" s="35"/>
      <c r="AA23" s="35"/>
      <c r="AB23" s="35"/>
      <c r="AC23" s="35"/>
      <c r="AJ23" s="35"/>
      <c r="AK23" s="35"/>
      <c r="AL23" s="35"/>
      <c r="AM23" s="35"/>
    </row>
    <row r="24" spans="2:78" s="15" customFormat="1" ht="18" hidden="1" customHeight="1" x14ac:dyDescent="0.3">
      <c r="B24" s="33"/>
      <c r="C24" s="33"/>
      <c r="D24" s="33"/>
      <c r="E24" s="196" t="s">
        <v>9</v>
      </c>
      <c r="F24" s="197"/>
      <c r="G24" s="197"/>
      <c r="H24" s="197"/>
      <c r="I24" s="197"/>
      <c r="J24" s="197"/>
      <c r="K24" s="197"/>
      <c r="L24" s="197"/>
      <c r="M24" s="197"/>
      <c r="N24" s="197"/>
      <c r="O24" s="191"/>
      <c r="P24" s="191"/>
      <c r="Q24" s="43"/>
      <c r="R24" s="106"/>
      <c r="S24" s="106"/>
      <c r="T24" s="106"/>
      <c r="U24" s="106"/>
      <c r="V24" s="106"/>
      <c r="W24" s="106"/>
      <c r="X24" s="35"/>
      <c r="Y24" s="35"/>
      <c r="Z24" s="35"/>
      <c r="AA24" s="35"/>
      <c r="AB24" s="35"/>
      <c r="AC24" s="35"/>
      <c r="AJ24" s="35"/>
      <c r="AK24" s="35"/>
      <c r="AL24" s="35"/>
      <c r="AM24" s="35"/>
    </row>
    <row r="25" spans="2:78" ht="28.95" hidden="1" customHeight="1" x14ac:dyDescent="0.3">
      <c r="B25" s="33"/>
      <c r="C25" s="33"/>
      <c r="D25" s="33"/>
      <c r="E25" s="200" t="s">
        <v>10</v>
      </c>
      <c r="F25" s="201"/>
      <c r="G25" s="201"/>
      <c r="H25" s="201"/>
      <c r="I25" s="201"/>
      <c r="J25" s="201"/>
      <c r="K25" s="201"/>
      <c r="L25" s="201"/>
      <c r="M25" s="201"/>
      <c r="N25" s="201"/>
      <c r="O25" s="191"/>
      <c r="P25" s="191"/>
      <c r="Q25" s="36"/>
      <c r="R25" s="106"/>
      <c r="S25" s="106"/>
      <c r="T25" s="106"/>
      <c r="U25" s="106"/>
      <c r="V25" s="106"/>
      <c r="W25" s="106"/>
      <c r="X25" s="35"/>
      <c r="Y25" s="35"/>
      <c r="Z25" s="35"/>
      <c r="AA25" s="35"/>
      <c r="AB25" s="35"/>
      <c r="AC25" s="35"/>
      <c r="AD25" s="35"/>
      <c r="AE25" s="35"/>
      <c r="AF25" s="35"/>
      <c r="AG25" s="35"/>
      <c r="AH25" s="35"/>
      <c r="AI25" s="35"/>
      <c r="AJ25" s="35"/>
      <c r="AK25" s="35"/>
      <c r="AL25" s="35"/>
      <c r="AM25" s="35"/>
      <c r="AN25" s="44"/>
      <c r="AO25" s="44"/>
      <c r="AP25" s="44"/>
      <c r="AQ25" s="35"/>
      <c r="AR25" s="35"/>
      <c r="AS25" s="35"/>
      <c r="AT25" s="35"/>
      <c r="AU25" s="35"/>
      <c r="AV25" s="35"/>
      <c r="AW25" s="3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row>
    <row r="26" spans="2:78" ht="15" customHeight="1" x14ac:dyDescent="0.3">
      <c r="B26" s="33"/>
      <c r="C26" s="33"/>
      <c r="D26" s="33"/>
      <c r="E26" s="196" t="s">
        <v>11</v>
      </c>
      <c r="F26" s="197"/>
      <c r="G26" s="197"/>
      <c r="H26" s="197"/>
      <c r="I26" s="197"/>
      <c r="J26" s="197"/>
      <c r="K26" s="197"/>
      <c r="L26" s="197"/>
      <c r="M26" s="197"/>
      <c r="N26" s="197"/>
      <c r="O26" s="191"/>
      <c r="P26" s="191"/>
      <c r="Q26" s="43"/>
      <c r="R26" s="106"/>
      <c r="S26" s="106"/>
      <c r="T26" s="106"/>
      <c r="U26" s="106"/>
      <c r="V26" s="106"/>
      <c r="W26" s="106"/>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row>
    <row r="27" spans="2:78" ht="15" customHeight="1" x14ac:dyDescent="0.3">
      <c r="B27" s="33"/>
      <c r="C27" s="33"/>
      <c r="D27" s="33"/>
      <c r="E27" s="200" t="s">
        <v>75</v>
      </c>
      <c r="F27" s="201"/>
      <c r="G27" s="201"/>
      <c r="H27" s="201"/>
      <c r="I27" s="201"/>
      <c r="J27" s="201"/>
      <c r="K27" s="201"/>
      <c r="L27" s="201"/>
      <c r="M27" s="201"/>
      <c r="N27" s="201"/>
      <c r="O27" s="202"/>
      <c r="P27" s="202"/>
      <c r="Q27" s="43"/>
      <c r="R27" s="106"/>
      <c r="S27" s="106"/>
      <c r="T27" s="106"/>
      <c r="U27" s="106"/>
      <c r="V27" s="106"/>
      <c r="W27" s="106"/>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row>
    <row r="28" spans="2:78" x14ac:dyDescent="0.3">
      <c r="B28" s="33"/>
      <c r="C28" s="33"/>
      <c r="D28" s="33"/>
      <c r="E28" s="36"/>
      <c r="F28" s="36"/>
      <c r="G28" s="45"/>
      <c r="H28" s="45"/>
      <c r="I28" s="45"/>
      <c r="J28" s="45"/>
      <c r="K28" s="45"/>
      <c r="L28" s="43"/>
      <c r="M28" s="43"/>
      <c r="N28" s="43"/>
      <c r="O28" s="43"/>
      <c r="P28" s="43"/>
      <c r="Q28" s="43"/>
      <c r="R28" s="106"/>
      <c r="S28" s="106"/>
      <c r="T28" s="106"/>
      <c r="U28" s="106"/>
      <c r="V28" s="106"/>
      <c r="W28" s="106"/>
      <c r="X28" s="35"/>
      <c r="Y28" s="35"/>
      <c r="Z28" s="35"/>
      <c r="AA28" s="35"/>
      <c r="AB28" s="35"/>
      <c r="AC28" s="35"/>
      <c r="AD28" s="35"/>
      <c r="AE28" s="35"/>
      <c r="AF28" s="35"/>
      <c r="AG28" s="35"/>
      <c r="AH28" s="35"/>
      <c r="AI28" s="46"/>
      <c r="AJ28" s="35"/>
      <c r="AK28" s="46"/>
      <c r="AL28" s="35"/>
      <c r="AM28" s="35"/>
      <c r="AN28" s="35"/>
      <c r="AO28" s="35"/>
      <c r="AP28" s="35"/>
      <c r="AQ28" s="35"/>
      <c r="AR28" s="35"/>
      <c r="AS28" s="35"/>
      <c r="AT28" s="35"/>
      <c r="AU28" s="35"/>
      <c r="AV28" s="35"/>
      <c r="AW28" s="3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row>
    <row r="29" spans="2:78" x14ac:dyDescent="0.3">
      <c r="B29" s="40"/>
      <c r="C29" s="40"/>
      <c r="D29" s="40"/>
      <c r="E29" s="38"/>
      <c r="F29" s="38"/>
      <c r="G29" s="47"/>
      <c r="H29" s="47"/>
      <c r="I29" s="47"/>
      <c r="J29" s="47"/>
      <c r="K29" s="47"/>
      <c r="L29" s="48"/>
      <c r="M29" s="48"/>
      <c r="N29" s="48"/>
      <c r="O29" s="48"/>
      <c r="P29" s="48"/>
      <c r="Q29" s="48"/>
      <c r="R29" s="106"/>
      <c r="S29" s="106"/>
      <c r="T29" s="106"/>
      <c r="U29" s="106"/>
      <c r="V29" s="106"/>
      <c r="W29" s="106"/>
      <c r="X29" s="35"/>
      <c r="Y29" s="35"/>
      <c r="Z29" s="35"/>
      <c r="AA29" s="35"/>
      <c r="AB29" s="35"/>
      <c r="AC29" s="35"/>
      <c r="AD29" s="35"/>
      <c r="AE29" s="35"/>
      <c r="AF29" s="35"/>
      <c r="AG29" s="35"/>
      <c r="AH29" s="35"/>
      <c r="AI29" s="46"/>
      <c r="AJ29" s="35"/>
      <c r="AK29" s="46"/>
      <c r="AL29" s="35"/>
      <c r="AM29" s="35"/>
      <c r="AN29" s="35"/>
      <c r="AO29" s="35"/>
      <c r="AP29" s="35"/>
      <c r="AQ29" s="35"/>
      <c r="AR29" s="35"/>
      <c r="AS29" s="35"/>
      <c r="AT29" s="35"/>
      <c r="AU29" s="35"/>
      <c r="AV29" s="35"/>
      <c r="AW29" s="3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row>
    <row r="30" spans="2:78" x14ac:dyDescent="0.3">
      <c r="B30" s="33"/>
      <c r="C30" s="49" t="s">
        <v>12</v>
      </c>
      <c r="D30" s="33"/>
      <c r="E30" s="50" t="s">
        <v>13</v>
      </c>
      <c r="F30" s="36"/>
      <c r="G30" s="45"/>
      <c r="H30" s="45"/>
      <c r="I30" s="45"/>
      <c r="J30" s="45"/>
      <c r="K30" s="45"/>
      <c r="L30" s="43"/>
      <c r="M30" s="43"/>
      <c r="N30" s="43"/>
      <c r="O30" s="43"/>
      <c r="P30" s="43"/>
      <c r="Q30" s="43"/>
      <c r="R30" s="106"/>
      <c r="S30" s="106"/>
      <c r="T30" s="106"/>
      <c r="U30" s="106" t="s">
        <v>73</v>
      </c>
      <c r="V30" s="106"/>
      <c r="W30" s="106"/>
      <c r="X30" s="35"/>
      <c r="Y30" s="35"/>
      <c r="Z30" s="35"/>
      <c r="AA30" s="35"/>
      <c r="AB30" s="35"/>
      <c r="AC30" s="35"/>
      <c r="AD30" s="35"/>
      <c r="AE30" s="35"/>
      <c r="AF30" s="35"/>
      <c r="AG30" s="35"/>
      <c r="AH30" s="35"/>
      <c r="AI30" s="46"/>
      <c r="AJ30" s="35"/>
      <c r="AK30" s="46"/>
      <c r="AL30" s="35"/>
      <c r="AM30" s="35"/>
      <c r="AN30" s="35"/>
      <c r="AO30" s="35"/>
      <c r="AP30" s="35"/>
      <c r="AQ30" s="35"/>
      <c r="AR30" s="35"/>
      <c r="AS30" s="35"/>
      <c r="AT30" s="35"/>
      <c r="AU30" s="35"/>
      <c r="AV30" s="35"/>
      <c r="AW30" s="3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row>
    <row r="31" spans="2:78" x14ac:dyDescent="0.3">
      <c r="B31" s="33"/>
      <c r="C31" s="33"/>
      <c r="D31" s="33"/>
      <c r="E31" s="162" t="s">
        <v>14</v>
      </c>
      <c r="F31" s="163"/>
      <c r="G31" s="163"/>
      <c r="H31" s="163"/>
      <c r="I31" s="163"/>
      <c r="J31" s="163"/>
      <c r="K31" s="163"/>
      <c r="L31" s="163"/>
      <c r="M31" s="163"/>
      <c r="N31" s="163"/>
      <c r="O31" s="192"/>
      <c r="P31" s="192"/>
      <c r="Q31" s="43"/>
      <c r="R31" s="106"/>
      <c r="S31" s="106"/>
      <c r="T31" s="106"/>
      <c r="U31" s="106" t="s">
        <v>74</v>
      </c>
      <c r="V31" s="106"/>
      <c r="W31" s="106"/>
      <c r="X31" s="35"/>
      <c r="Y31" s="35"/>
      <c r="Z31" s="35"/>
      <c r="AA31" s="35"/>
      <c r="AB31" s="35"/>
      <c r="AC31" s="35"/>
      <c r="AD31" s="35"/>
      <c r="AE31" s="35"/>
      <c r="AF31" s="35"/>
      <c r="AG31" s="35"/>
      <c r="AH31" s="35"/>
      <c r="AI31" s="46"/>
      <c r="AJ31" s="35"/>
      <c r="AK31" s="46"/>
      <c r="AL31" s="35"/>
      <c r="AM31" s="35"/>
      <c r="AN31" s="35"/>
      <c r="AO31" s="35"/>
      <c r="AP31" s="35"/>
      <c r="AQ31" s="35"/>
      <c r="AR31" s="35"/>
      <c r="AS31" s="35"/>
      <c r="AT31" s="35"/>
      <c r="AU31" s="35"/>
      <c r="AV31" s="35"/>
      <c r="AW31" s="3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row>
    <row r="32" spans="2:78" x14ac:dyDescent="0.3">
      <c r="B32" s="33"/>
      <c r="C32" s="33"/>
      <c r="D32" s="33"/>
      <c r="E32" s="198" t="s">
        <v>15</v>
      </c>
      <c r="F32" s="199"/>
      <c r="G32" s="199"/>
      <c r="H32" s="199"/>
      <c r="I32" s="199"/>
      <c r="J32" s="199"/>
      <c r="K32" s="199"/>
      <c r="L32" s="199"/>
      <c r="M32" s="199"/>
      <c r="N32" s="199"/>
      <c r="O32" s="192"/>
      <c r="P32" s="192"/>
      <c r="Q32" s="43"/>
      <c r="R32" s="106"/>
      <c r="S32" s="106"/>
      <c r="T32" s="106"/>
      <c r="U32" s="106"/>
      <c r="V32" s="106"/>
      <c r="W32" s="106"/>
      <c r="X32" s="35"/>
      <c r="Y32" s="35"/>
      <c r="Z32" s="35"/>
      <c r="AA32" s="35"/>
      <c r="AB32" s="35"/>
      <c r="AC32" s="35"/>
      <c r="AD32" s="35"/>
      <c r="AE32" s="35"/>
      <c r="AF32" s="35"/>
      <c r="AG32" s="35"/>
      <c r="AH32" s="35"/>
      <c r="AI32" s="46"/>
      <c r="AJ32" s="35"/>
      <c r="AK32" s="46"/>
      <c r="AL32" s="35"/>
      <c r="AM32" s="35"/>
      <c r="AN32" s="35"/>
      <c r="AO32" s="35"/>
      <c r="AP32" s="35"/>
      <c r="AQ32" s="35"/>
      <c r="AR32" s="35"/>
      <c r="AS32" s="35"/>
      <c r="AT32" s="35"/>
      <c r="AU32" s="35"/>
      <c r="AV32" s="35"/>
      <c r="AW32" s="3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row>
    <row r="33" spans="2:79" x14ac:dyDescent="0.3">
      <c r="B33" s="33"/>
      <c r="C33" s="33"/>
      <c r="D33" s="33"/>
      <c r="E33" s="162" t="s">
        <v>16</v>
      </c>
      <c r="F33" s="163"/>
      <c r="G33" s="163"/>
      <c r="H33" s="163"/>
      <c r="I33" s="163"/>
      <c r="J33" s="163"/>
      <c r="K33" s="163"/>
      <c r="L33" s="163"/>
      <c r="M33" s="163"/>
      <c r="N33" s="163"/>
      <c r="O33" s="192"/>
      <c r="P33" s="192"/>
      <c r="Q33" s="43"/>
      <c r="R33" s="106"/>
      <c r="S33" s="106"/>
      <c r="T33" s="106"/>
      <c r="U33" s="106"/>
      <c r="V33" s="106"/>
      <c r="W33" s="106"/>
      <c r="X33" s="35"/>
      <c r="Y33" s="35"/>
      <c r="Z33" s="35"/>
      <c r="AA33" s="35"/>
      <c r="AB33" s="35"/>
      <c r="AC33" s="35"/>
      <c r="AD33" s="35"/>
      <c r="AE33" s="35"/>
      <c r="AF33" s="35"/>
      <c r="AG33" s="35"/>
      <c r="AH33" s="35"/>
      <c r="AI33" s="46"/>
      <c r="AJ33" s="35"/>
      <c r="AK33" s="46"/>
      <c r="AL33" s="35"/>
      <c r="AM33" s="35"/>
      <c r="AN33" s="35"/>
      <c r="AO33" s="35"/>
      <c r="AP33" s="35"/>
      <c r="AQ33" s="35"/>
      <c r="AR33" s="35"/>
      <c r="AS33" s="35"/>
      <c r="AT33" s="35"/>
      <c r="AU33" s="35"/>
      <c r="AV33" s="35"/>
      <c r="AW33" s="3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row>
    <row r="34" spans="2:79" x14ac:dyDescent="0.3">
      <c r="B34" s="33"/>
      <c r="C34" s="33"/>
      <c r="D34" s="33"/>
      <c r="E34" s="193" t="s">
        <v>17</v>
      </c>
      <c r="F34" s="194"/>
      <c r="G34" s="194"/>
      <c r="H34" s="194"/>
      <c r="I34" s="194"/>
      <c r="J34" s="194"/>
      <c r="K34" s="194"/>
      <c r="L34" s="194"/>
      <c r="M34" s="194"/>
      <c r="N34" s="194"/>
      <c r="O34" s="195">
        <f>O31+O32+O33</f>
        <v>0</v>
      </c>
      <c r="P34" s="195"/>
      <c r="Q34" s="43"/>
      <c r="R34" s="106"/>
      <c r="S34" s="106"/>
      <c r="T34" s="106"/>
      <c r="U34" s="106"/>
      <c r="V34" s="106"/>
      <c r="W34" s="106"/>
      <c r="X34" s="35"/>
      <c r="Y34" s="35"/>
      <c r="Z34" s="35"/>
      <c r="AA34" s="35"/>
      <c r="AB34" s="35"/>
      <c r="AC34" s="35"/>
      <c r="AD34" s="35"/>
      <c r="AE34" s="35"/>
      <c r="AF34" s="35"/>
      <c r="AG34" s="35"/>
      <c r="AH34" s="35"/>
      <c r="AI34" s="46"/>
      <c r="AJ34" s="35"/>
      <c r="AK34" s="46"/>
      <c r="AL34" s="35"/>
      <c r="AM34" s="35"/>
      <c r="AN34" s="35"/>
      <c r="AO34" s="35"/>
      <c r="AP34" s="35"/>
      <c r="AQ34" s="35"/>
      <c r="AR34" s="35"/>
      <c r="AS34" s="35"/>
      <c r="AT34" s="35"/>
      <c r="AU34" s="35"/>
      <c r="AV34" s="35"/>
      <c r="AW34" s="3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row>
    <row r="35" spans="2:79" x14ac:dyDescent="0.3">
      <c r="B35" s="33"/>
      <c r="C35" s="33"/>
      <c r="D35" s="33"/>
      <c r="E35" s="36"/>
      <c r="F35" s="36"/>
      <c r="G35" s="45"/>
      <c r="H35" s="45"/>
      <c r="I35" s="45"/>
      <c r="J35" s="45"/>
      <c r="K35" s="45"/>
      <c r="L35" s="43"/>
      <c r="M35" s="43"/>
      <c r="N35" s="43"/>
      <c r="O35" s="43"/>
      <c r="P35" s="43"/>
      <c r="Q35" s="43"/>
      <c r="R35" s="106"/>
      <c r="S35" s="106"/>
      <c r="T35" s="106"/>
      <c r="U35" s="106"/>
      <c r="V35" s="106"/>
      <c r="W35" s="106"/>
      <c r="X35" s="35"/>
      <c r="Y35" s="35"/>
      <c r="Z35" s="35"/>
      <c r="AA35" s="35"/>
      <c r="AB35" s="35"/>
      <c r="AC35" s="35"/>
      <c r="AD35" s="35"/>
      <c r="AE35" s="35"/>
      <c r="AF35" s="35"/>
      <c r="AG35" s="35"/>
      <c r="AH35" s="35"/>
      <c r="AI35" s="46"/>
      <c r="AJ35" s="35"/>
      <c r="AK35" s="46"/>
      <c r="AL35" s="35"/>
      <c r="AM35" s="35"/>
      <c r="AN35" s="35"/>
      <c r="AO35" s="35"/>
      <c r="AP35" s="35"/>
      <c r="AQ35" s="35"/>
      <c r="AR35" s="35"/>
      <c r="AS35" s="35"/>
      <c r="AT35" s="35"/>
      <c r="AU35" s="35"/>
      <c r="AV35" s="35"/>
      <c r="AW35" s="3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row>
    <row r="36" spans="2:79" x14ac:dyDescent="0.3">
      <c r="B36" s="33"/>
      <c r="C36" s="33"/>
      <c r="D36" s="33"/>
      <c r="E36" s="50" t="s">
        <v>18</v>
      </c>
      <c r="F36" s="36"/>
      <c r="G36" s="45"/>
      <c r="H36" s="45"/>
      <c r="I36" s="45"/>
      <c r="J36" s="45"/>
      <c r="K36" s="45"/>
      <c r="L36" s="43"/>
      <c r="M36" s="43"/>
      <c r="N36" s="43"/>
      <c r="O36" s="43"/>
      <c r="P36" s="43"/>
      <c r="Q36" s="43"/>
      <c r="R36" s="106"/>
      <c r="S36" s="106"/>
      <c r="T36" s="106"/>
      <c r="U36" s="106"/>
      <c r="V36" s="106"/>
      <c r="W36" s="106"/>
      <c r="X36" s="35"/>
      <c r="Y36" s="35"/>
      <c r="Z36" s="35"/>
      <c r="AA36" s="35"/>
      <c r="AB36" s="35"/>
      <c r="AC36" s="35"/>
      <c r="AD36" s="35"/>
      <c r="AE36" s="35"/>
      <c r="AF36" s="35"/>
      <c r="AG36" s="35"/>
      <c r="AH36" s="35"/>
      <c r="AI36" s="46"/>
      <c r="AJ36" s="35"/>
      <c r="AK36" s="46"/>
      <c r="AL36" s="35"/>
      <c r="AM36" s="35"/>
      <c r="AN36" s="35"/>
      <c r="AO36" s="35"/>
      <c r="AP36" s="35"/>
      <c r="AQ36" s="35"/>
      <c r="AR36" s="35"/>
      <c r="AS36" s="35"/>
      <c r="AT36" s="35"/>
      <c r="AU36" s="35"/>
      <c r="AV36" s="35"/>
      <c r="AW36" s="3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row>
    <row r="37" spans="2:79" ht="15" customHeight="1" x14ac:dyDescent="0.3">
      <c r="B37" s="33"/>
      <c r="C37" s="33"/>
      <c r="D37" s="33"/>
      <c r="E37" s="158" t="s">
        <v>19</v>
      </c>
      <c r="F37" s="159"/>
      <c r="G37" s="159"/>
      <c r="H37" s="159"/>
      <c r="I37" s="159"/>
      <c r="J37" s="159"/>
      <c r="K37" s="159"/>
      <c r="L37" s="159"/>
      <c r="M37" s="159"/>
      <c r="N37" s="159"/>
      <c r="O37" s="190"/>
      <c r="P37" s="190"/>
      <c r="Q37" s="43"/>
      <c r="R37" s="106"/>
      <c r="S37" s="106" t="s">
        <v>20</v>
      </c>
      <c r="T37" s="106"/>
      <c r="U37" s="106"/>
      <c r="V37" s="106"/>
      <c r="W37" s="106"/>
      <c r="X37" s="35"/>
      <c r="Y37" s="35"/>
      <c r="Z37" s="35"/>
      <c r="AA37" s="35"/>
      <c r="AB37" s="35"/>
      <c r="AC37" s="35"/>
      <c r="AD37" s="35"/>
      <c r="AE37" s="35"/>
      <c r="AF37" s="35"/>
      <c r="AG37" s="35"/>
      <c r="AH37" s="35"/>
      <c r="AI37" s="46"/>
      <c r="AJ37" s="35"/>
      <c r="AK37" s="46"/>
      <c r="AL37" s="35"/>
      <c r="AM37" s="35"/>
      <c r="AN37" s="35"/>
      <c r="AO37" s="35"/>
      <c r="AP37" s="35"/>
      <c r="AQ37" s="35"/>
      <c r="AR37" s="35"/>
      <c r="AS37" s="35"/>
      <c r="AT37" s="35"/>
      <c r="AU37" s="35"/>
      <c r="AV37" s="35"/>
      <c r="AW37" s="3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row>
    <row r="38" spans="2:79" ht="15" customHeight="1" x14ac:dyDescent="0.3">
      <c r="B38" s="33"/>
      <c r="C38" s="33"/>
      <c r="D38" s="33"/>
      <c r="E38" s="188" t="s">
        <v>21</v>
      </c>
      <c r="F38" s="189"/>
      <c r="G38" s="189"/>
      <c r="H38" s="189"/>
      <c r="I38" s="189"/>
      <c r="J38" s="189"/>
      <c r="K38" s="189"/>
      <c r="L38" s="189"/>
      <c r="M38" s="189"/>
      <c r="N38" s="189"/>
      <c r="O38" s="190"/>
      <c r="P38" s="190"/>
      <c r="Q38" s="43"/>
      <c r="R38" s="106"/>
      <c r="S38" s="106"/>
      <c r="T38" s="106"/>
      <c r="U38" s="106"/>
      <c r="V38" s="106"/>
      <c r="W38" s="106"/>
      <c r="X38" s="35"/>
      <c r="Y38" s="35"/>
      <c r="Z38" s="35"/>
      <c r="AA38" s="35"/>
      <c r="AB38" s="35"/>
      <c r="AC38" s="35"/>
      <c r="AD38" s="35"/>
      <c r="AE38" s="35"/>
      <c r="AF38" s="35"/>
      <c r="AG38" s="35"/>
      <c r="AH38" s="35"/>
      <c r="AI38" s="46"/>
      <c r="AJ38" s="35"/>
      <c r="AK38" s="46"/>
      <c r="AL38" s="35"/>
      <c r="AM38" s="35"/>
      <c r="AN38" s="35"/>
      <c r="AO38" s="35"/>
      <c r="AP38" s="35"/>
      <c r="AQ38" s="35"/>
      <c r="AR38" s="35"/>
      <c r="AS38" s="35"/>
      <c r="AT38" s="35"/>
      <c r="AU38" s="35"/>
      <c r="AV38" s="35"/>
      <c r="AW38" s="3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row>
    <row r="39" spans="2:79" ht="28.95" customHeight="1" x14ac:dyDescent="0.3">
      <c r="B39" s="33"/>
      <c r="C39" s="33"/>
      <c r="D39" s="33"/>
      <c r="E39" s="158" t="s">
        <v>22</v>
      </c>
      <c r="F39" s="159"/>
      <c r="G39" s="159"/>
      <c r="H39" s="159"/>
      <c r="I39" s="159"/>
      <c r="J39" s="159"/>
      <c r="K39" s="159"/>
      <c r="L39" s="159"/>
      <c r="M39" s="159"/>
      <c r="N39" s="159"/>
      <c r="O39" s="191"/>
      <c r="P39" s="191"/>
      <c r="Q39" s="43"/>
      <c r="R39" s="106"/>
      <c r="S39" s="106" t="s">
        <v>23</v>
      </c>
      <c r="T39" s="106"/>
      <c r="U39" s="106"/>
      <c r="V39" s="106"/>
      <c r="W39" s="106"/>
      <c r="X39" s="35"/>
      <c r="Y39" s="35"/>
      <c r="Z39" s="35"/>
      <c r="AA39" s="35"/>
      <c r="AB39" s="35"/>
      <c r="AC39" s="35"/>
      <c r="AD39" s="35"/>
      <c r="AE39" s="35"/>
      <c r="AF39" s="35"/>
      <c r="AG39" s="35"/>
      <c r="AH39" s="35"/>
      <c r="AI39" s="46"/>
      <c r="AJ39" s="35"/>
      <c r="AK39" s="46"/>
      <c r="AL39" s="35"/>
      <c r="AM39" s="35"/>
      <c r="AN39" s="35"/>
      <c r="AO39" s="35"/>
      <c r="AP39" s="35"/>
      <c r="AQ39" s="35"/>
      <c r="AR39" s="35"/>
      <c r="AS39" s="35"/>
      <c r="AT39" s="35"/>
      <c r="AU39" s="35"/>
      <c r="AV39" s="35"/>
      <c r="AW39" s="3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row>
    <row r="40" spans="2:79" ht="15" customHeight="1" x14ac:dyDescent="0.3">
      <c r="B40" s="33"/>
      <c r="C40" s="33"/>
      <c r="D40" s="33"/>
      <c r="E40" s="188" t="s">
        <v>24</v>
      </c>
      <c r="F40" s="189"/>
      <c r="G40" s="189"/>
      <c r="H40" s="189"/>
      <c r="I40" s="189"/>
      <c r="J40" s="189"/>
      <c r="K40" s="189"/>
      <c r="L40" s="189"/>
      <c r="M40" s="189"/>
      <c r="N40" s="189"/>
      <c r="O40" s="190"/>
      <c r="P40" s="190"/>
      <c r="Q40" s="43"/>
      <c r="R40" s="106"/>
      <c r="S40" s="106"/>
      <c r="T40" s="106"/>
      <c r="U40" s="106"/>
      <c r="V40" s="106"/>
      <c r="W40" s="106"/>
      <c r="X40" s="35"/>
      <c r="Y40" s="35"/>
      <c r="Z40" s="35"/>
      <c r="AA40" s="35"/>
      <c r="AB40" s="35"/>
      <c r="AC40" s="35"/>
      <c r="AD40" s="35"/>
      <c r="AE40" s="35"/>
      <c r="AF40" s="35"/>
      <c r="AG40" s="35"/>
      <c r="AH40" s="35"/>
      <c r="AI40" s="46"/>
      <c r="AJ40" s="35"/>
      <c r="AK40" s="46"/>
      <c r="AL40" s="35"/>
      <c r="AM40" s="35"/>
      <c r="AN40" s="35"/>
      <c r="AO40" s="35"/>
      <c r="AP40" s="35"/>
      <c r="AQ40" s="35"/>
      <c r="AR40" s="35"/>
      <c r="AS40" s="35"/>
      <c r="AT40" s="35"/>
      <c r="AU40" s="35"/>
      <c r="AV40" s="35"/>
      <c r="AW40" s="3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row>
    <row r="41" spans="2:79" x14ac:dyDescent="0.3">
      <c r="B41" s="33"/>
      <c r="C41" s="33"/>
      <c r="D41" s="33"/>
      <c r="E41" s="36"/>
      <c r="F41" s="36"/>
      <c r="G41" s="45"/>
      <c r="H41" s="45"/>
      <c r="I41" s="45"/>
      <c r="J41" s="45"/>
      <c r="K41" s="45"/>
      <c r="L41" s="43"/>
      <c r="M41" s="43"/>
      <c r="N41" s="43"/>
      <c r="O41" s="43"/>
      <c r="P41" s="43"/>
      <c r="Q41" s="43"/>
      <c r="R41" s="106"/>
      <c r="S41" s="106"/>
      <c r="T41" s="106"/>
      <c r="U41" s="106"/>
      <c r="V41" s="106"/>
      <c r="W41" s="106"/>
      <c r="X41" s="35"/>
      <c r="Y41" s="35"/>
      <c r="Z41" s="35"/>
      <c r="AA41" s="35"/>
      <c r="AB41" s="35"/>
      <c r="AC41" s="35"/>
      <c r="AD41" s="35"/>
      <c r="AE41" s="35"/>
      <c r="AF41" s="35"/>
      <c r="AG41" s="35"/>
      <c r="AH41" s="35"/>
      <c r="AI41" s="46"/>
      <c r="AJ41" s="35"/>
      <c r="AK41" s="46"/>
      <c r="AL41" s="35"/>
      <c r="AM41" s="35"/>
      <c r="AN41" s="35"/>
      <c r="AO41" s="35"/>
      <c r="AP41" s="35"/>
      <c r="AQ41" s="35"/>
      <c r="AR41" s="35"/>
      <c r="AS41" s="35"/>
      <c r="AT41" s="35"/>
      <c r="AU41" s="35"/>
      <c r="AV41" s="35"/>
      <c r="AW41" s="3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row>
    <row r="42" spans="2:79" x14ac:dyDescent="0.3">
      <c r="B42" s="33"/>
      <c r="C42" s="33"/>
      <c r="D42" s="33"/>
      <c r="E42" s="96" t="s">
        <v>25</v>
      </c>
      <c r="F42" s="96"/>
      <c r="G42" s="97"/>
      <c r="H42" s="45"/>
      <c r="I42" s="45"/>
      <c r="J42" s="45"/>
      <c r="K42" s="45"/>
      <c r="L42" s="43"/>
      <c r="M42" s="43"/>
      <c r="N42" s="43"/>
      <c r="O42" s="43"/>
      <c r="P42" s="43"/>
      <c r="Q42" s="43"/>
      <c r="R42" s="106"/>
      <c r="S42" s="106"/>
      <c r="T42" s="107"/>
      <c r="U42" s="108" t="s">
        <v>26</v>
      </c>
      <c r="V42" s="109" t="s">
        <v>27</v>
      </c>
      <c r="W42" s="110" t="s">
        <v>28</v>
      </c>
      <c r="X42" s="51" t="s">
        <v>29</v>
      </c>
      <c r="Y42" s="52" t="s">
        <v>30</v>
      </c>
      <c r="Z42" s="35"/>
      <c r="AA42" s="35"/>
      <c r="AB42" s="35"/>
      <c r="AC42" s="35"/>
      <c r="AD42" s="53"/>
      <c r="AE42" s="35"/>
      <c r="AF42" s="35"/>
      <c r="AG42" s="35"/>
      <c r="AH42" s="35"/>
      <c r="AI42" s="35"/>
      <c r="AJ42" s="46"/>
      <c r="AK42" s="35"/>
      <c r="AL42" s="46"/>
      <c r="AM42" s="35"/>
      <c r="AN42" s="35"/>
      <c r="AO42" s="35"/>
      <c r="AP42" s="35"/>
      <c r="AQ42" s="35"/>
      <c r="AR42" s="35"/>
      <c r="AS42" s="35"/>
      <c r="AT42" s="35"/>
      <c r="AU42" s="35"/>
      <c r="AV42" s="35"/>
      <c r="AW42" s="35"/>
      <c r="AX42" s="3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row>
    <row r="43" spans="2:79" x14ac:dyDescent="0.3">
      <c r="B43" s="33"/>
      <c r="C43" s="33"/>
      <c r="D43" s="33"/>
      <c r="E43" s="182" t="s">
        <v>31</v>
      </c>
      <c r="F43" s="183"/>
      <c r="G43" s="183"/>
      <c r="H43" s="183"/>
      <c r="I43" s="183"/>
      <c r="J43" s="183"/>
      <c r="K43" s="183"/>
      <c r="L43" s="183"/>
      <c r="M43" s="183"/>
      <c r="N43" s="183"/>
      <c r="O43" s="184"/>
      <c r="P43" s="184"/>
      <c r="Q43" s="43"/>
      <c r="R43" s="106"/>
      <c r="S43" s="106"/>
      <c r="T43" s="111" t="s">
        <v>32</v>
      </c>
      <c r="U43" s="112">
        <f>45579*1.1*1.15*1.05</f>
        <v>60540.306750000003</v>
      </c>
      <c r="V43" s="113">
        <f>IF(O37="yes",U43*1.1,0)</f>
        <v>0</v>
      </c>
      <c r="W43" s="114"/>
      <c r="X43" s="55"/>
      <c r="Y43" s="56"/>
      <c r="Z43" s="57"/>
      <c r="AA43" s="57"/>
      <c r="AB43" s="57"/>
      <c r="AC43" s="57"/>
      <c r="AD43" s="53"/>
      <c r="AE43" s="35"/>
      <c r="AF43" s="35"/>
      <c r="AG43" s="35"/>
      <c r="AH43" s="35"/>
      <c r="AI43" s="35"/>
      <c r="AJ43" s="46"/>
      <c r="AK43" s="35"/>
      <c r="AL43" s="46"/>
      <c r="AM43" s="35"/>
      <c r="AN43" s="35"/>
      <c r="AO43" s="35"/>
      <c r="AP43" s="35"/>
      <c r="AQ43" s="35"/>
      <c r="AR43" s="35"/>
      <c r="AS43" s="35"/>
      <c r="AT43" s="35"/>
      <c r="AU43" s="35"/>
      <c r="AV43" s="35"/>
      <c r="AW43" s="35"/>
      <c r="AX43" s="3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row>
    <row r="44" spans="2:79" x14ac:dyDescent="0.3">
      <c r="B44" s="33"/>
      <c r="C44" s="33"/>
      <c r="D44" s="33"/>
      <c r="E44" s="185" t="s">
        <v>33</v>
      </c>
      <c r="F44" s="186"/>
      <c r="G44" s="186"/>
      <c r="H44" s="186"/>
      <c r="I44" s="186"/>
      <c r="J44" s="186"/>
      <c r="K44" s="186"/>
      <c r="L44" s="186"/>
      <c r="M44" s="186"/>
      <c r="N44" s="186"/>
      <c r="O44" s="184"/>
      <c r="P44" s="184"/>
      <c r="Q44" s="43"/>
      <c r="R44" s="106"/>
      <c r="S44" s="106"/>
      <c r="T44" s="115" t="s">
        <v>34</v>
      </c>
      <c r="U44" s="116">
        <f>45880*1.1*1.15*1.05</f>
        <v>60940.110000000008</v>
      </c>
      <c r="V44" s="117">
        <f>IF(O38="yes",U44*1.1,0)</f>
        <v>0</v>
      </c>
      <c r="W44" s="118"/>
      <c r="X44" s="59"/>
      <c r="Y44" s="60"/>
      <c r="Z44" s="57"/>
      <c r="AA44" s="57"/>
      <c r="AB44" s="57"/>
      <c r="AC44" s="57"/>
      <c r="AD44" s="53"/>
      <c r="AE44" s="35"/>
      <c r="AF44" s="35"/>
      <c r="AG44" s="35"/>
      <c r="AH44" s="35"/>
      <c r="AI44" s="35"/>
      <c r="AJ44" s="46"/>
      <c r="AK44" s="35"/>
      <c r="AL44" s="46"/>
      <c r="AM44" s="35"/>
      <c r="AN44" s="35"/>
      <c r="AO44" s="35"/>
      <c r="AP44" s="35"/>
      <c r="AQ44" s="35"/>
      <c r="AR44" s="35"/>
      <c r="AS44" s="35"/>
      <c r="AT44" s="35"/>
      <c r="AU44" s="35"/>
      <c r="AV44" s="35"/>
      <c r="AW44" s="35"/>
      <c r="AX44" s="3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row>
    <row r="45" spans="2:79" x14ac:dyDescent="0.3">
      <c r="B45" s="33"/>
      <c r="C45" s="33"/>
      <c r="D45" s="33"/>
      <c r="E45" s="182" t="s">
        <v>35</v>
      </c>
      <c r="F45" s="183"/>
      <c r="G45" s="183"/>
      <c r="H45" s="183"/>
      <c r="I45" s="183"/>
      <c r="J45" s="183"/>
      <c r="K45" s="183"/>
      <c r="L45" s="183"/>
      <c r="M45" s="183"/>
      <c r="N45" s="183"/>
      <c r="O45" s="187"/>
      <c r="P45" s="187"/>
      <c r="Q45" s="43"/>
      <c r="R45" s="106"/>
      <c r="S45" s="106"/>
      <c r="T45" s="119" t="s">
        <v>36</v>
      </c>
      <c r="U45" s="120">
        <f>7995*1.1*1.15*1.05</f>
        <v>10619.358749999999</v>
      </c>
      <c r="V45" s="113">
        <f>IF(O39="yes",U45*1.1,0)</f>
        <v>0</v>
      </c>
      <c r="W45" s="114"/>
      <c r="X45" s="55"/>
      <c r="Y45" s="56"/>
      <c r="Z45" s="57"/>
      <c r="AA45" s="57"/>
      <c r="AB45" s="57"/>
      <c r="AC45" s="57"/>
      <c r="AD45" s="44"/>
      <c r="AE45" s="35"/>
      <c r="AF45" s="35"/>
      <c r="AG45" s="35"/>
      <c r="AH45" s="35"/>
      <c r="AI45" s="35"/>
      <c r="AJ45" s="46"/>
      <c r="AK45" s="35"/>
      <c r="AL45" s="46"/>
      <c r="AM45" s="35"/>
      <c r="AN45" s="35"/>
      <c r="AO45" s="35"/>
      <c r="AP45" s="35"/>
      <c r="AQ45" s="35"/>
      <c r="AR45" s="35"/>
      <c r="AS45" s="35"/>
      <c r="AT45" s="35"/>
      <c r="AU45" s="35"/>
      <c r="AV45" s="35"/>
      <c r="AW45" s="35"/>
      <c r="AX45" s="3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row>
    <row r="46" spans="2:79" x14ac:dyDescent="0.3">
      <c r="B46" s="33"/>
      <c r="C46" s="33"/>
      <c r="D46" s="33"/>
      <c r="E46" s="36"/>
      <c r="F46" s="36"/>
      <c r="G46" s="45"/>
      <c r="H46" s="45"/>
      <c r="I46" s="45"/>
      <c r="J46" s="45"/>
      <c r="K46" s="45"/>
      <c r="L46" s="43"/>
      <c r="M46" s="43"/>
      <c r="N46" s="43"/>
      <c r="O46" s="43"/>
      <c r="P46" s="43"/>
      <c r="Q46" s="43"/>
      <c r="R46" s="106"/>
      <c r="S46" s="106"/>
      <c r="T46" s="115" t="s">
        <v>37</v>
      </c>
      <c r="U46" s="116">
        <f>39066*1.1*1.15*1.05</f>
        <v>51889.414500000006</v>
      </c>
      <c r="V46" s="117">
        <f>IF(O40="yes",U46*1.1,0)</f>
        <v>0</v>
      </c>
      <c r="W46" s="118"/>
      <c r="X46" s="59"/>
      <c r="Y46" s="60"/>
      <c r="Z46" s="57"/>
      <c r="AA46" s="57"/>
      <c r="AB46" s="57"/>
      <c r="AC46" s="57"/>
      <c r="AD46" s="44"/>
      <c r="AE46" s="53"/>
      <c r="AF46" s="44"/>
      <c r="AG46" s="35"/>
      <c r="AH46" s="35"/>
      <c r="AI46" s="35"/>
      <c r="AJ46" s="46"/>
      <c r="AK46" s="35"/>
      <c r="AL46" s="46"/>
      <c r="AM46" s="35"/>
      <c r="AN46" s="35"/>
      <c r="AO46" s="35"/>
      <c r="AP46" s="35"/>
      <c r="AQ46" s="35"/>
      <c r="AR46" s="35"/>
      <c r="AS46" s="35"/>
      <c r="AT46" s="35"/>
      <c r="AU46" s="35"/>
      <c r="AV46" s="35"/>
      <c r="AW46" s="35"/>
      <c r="AX46" s="3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row>
    <row r="47" spans="2:79" x14ac:dyDescent="0.3">
      <c r="B47" s="33"/>
      <c r="C47" s="33"/>
      <c r="D47" s="33"/>
      <c r="E47" s="98" t="s">
        <v>38</v>
      </c>
      <c r="F47" s="98"/>
      <c r="G47" s="98"/>
      <c r="H47" s="61"/>
      <c r="I47" s="61"/>
      <c r="J47" s="61"/>
      <c r="K47" s="61"/>
      <c r="L47" s="61"/>
      <c r="M47" s="61"/>
      <c r="N47" s="61"/>
      <c r="O47" s="34"/>
      <c r="P47" s="34"/>
      <c r="Q47" s="43"/>
      <c r="R47" s="106"/>
      <c r="S47" s="106"/>
      <c r="T47" s="119" t="s">
        <v>39</v>
      </c>
      <c r="U47" s="120">
        <f>78012*1.1*1.15*1.05</f>
        <v>103619.43900000001</v>
      </c>
      <c r="V47" s="113">
        <f>IF(O43="yes",U47*1.1,0)</f>
        <v>0</v>
      </c>
      <c r="W47" s="114">
        <f>IF(O34&lt;&gt;0,V47*(O32/O34),0)</f>
        <v>0</v>
      </c>
      <c r="X47" s="54"/>
      <c r="Y47" s="56"/>
      <c r="Z47" s="57"/>
      <c r="AA47" s="57"/>
      <c r="AB47" s="57"/>
      <c r="AC47" s="57"/>
      <c r="AD47" s="44"/>
      <c r="AE47" s="53"/>
      <c r="AF47" s="44"/>
      <c r="AG47" s="35"/>
      <c r="AH47" s="35"/>
      <c r="AI47" s="35"/>
      <c r="AJ47" s="46"/>
      <c r="AK47" s="35"/>
      <c r="AL47" s="46"/>
      <c r="AM47" s="35"/>
      <c r="AN47" s="35"/>
      <c r="AO47" s="35"/>
      <c r="AP47" s="35"/>
      <c r="AQ47" s="35"/>
      <c r="AR47" s="35"/>
      <c r="AS47" s="35"/>
      <c r="AT47" s="35"/>
      <c r="AU47" s="35"/>
      <c r="AV47" s="35"/>
      <c r="AW47" s="35"/>
      <c r="AX47" s="3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row>
    <row r="48" spans="2:79" x14ac:dyDescent="0.3">
      <c r="B48" s="33"/>
      <c r="C48" s="33"/>
      <c r="D48" s="33"/>
      <c r="E48" s="162" t="s">
        <v>40</v>
      </c>
      <c r="F48" s="163"/>
      <c r="G48" s="163"/>
      <c r="H48" s="163"/>
      <c r="I48" s="163"/>
      <c r="J48" s="163"/>
      <c r="K48" s="163"/>
      <c r="L48" s="163"/>
      <c r="M48" s="163"/>
      <c r="N48" s="163"/>
      <c r="O48" s="164">
        <v>0</v>
      </c>
      <c r="P48" s="164"/>
      <c r="Q48" s="43"/>
      <c r="R48" s="106"/>
      <c r="S48" s="106"/>
      <c r="T48" s="115" t="s">
        <v>41</v>
      </c>
      <c r="U48" s="116">
        <f>78317*1.1*1.15*1.05</f>
        <v>104024.55525</v>
      </c>
      <c r="V48" s="117">
        <f>IF(O44="yes",U48*1.1,0)</f>
        <v>0</v>
      </c>
      <c r="W48" s="118"/>
      <c r="X48" s="58">
        <f>IF(O34&lt;&gt;0,V48*(O33/O34),0)</f>
        <v>0</v>
      </c>
      <c r="Y48" s="60"/>
      <c r="Z48" s="57"/>
      <c r="AA48" s="57"/>
      <c r="AB48" s="57"/>
      <c r="AC48" s="62"/>
      <c r="AD48" s="44"/>
      <c r="AE48" s="63"/>
      <c r="AF48" s="44"/>
      <c r="AG48" s="35"/>
      <c r="AH48" s="35"/>
      <c r="AI48" s="35"/>
      <c r="AJ48" s="46"/>
      <c r="AK48" s="35"/>
      <c r="AL48" s="46"/>
      <c r="AM48" s="35"/>
      <c r="AN48" s="35"/>
      <c r="AO48" s="35"/>
      <c r="AP48" s="35"/>
      <c r="AQ48" s="35"/>
      <c r="AR48" s="35"/>
      <c r="AS48" s="35"/>
      <c r="AT48" s="35"/>
      <c r="AU48" s="35"/>
      <c r="AV48" s="35"/>
      <c r="AW48" s="35"/>
      <c r="AX48" s="3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row>
    <row r="49" spans="2:80" x14ac:dyDescent="0.3">
      <c r="B49" s="33"/>
      <c r="C49" s="33"/>
      <c r="D49" s="33"/>
      <c r="E49" s="36"/>
      <c r="F49" s="36"/>
      <c r="G49" s="45"/>
      <c r="H49" s="45"/>
      <c r="I49" s="45"/>
      <c r="J49" s="45"/>
      <c r="K49" s="45"/>
      <c r="L49" s="43"/>
      <c r="M49" s="43"/>
      <c r="N49" s="43"/>
      <c r="O49" s="43"/>
      <c r="P49" s="43"/>
      <c r="Q49" s="43"/>
      <c r="R49" s="106"/>
      <c r="S49" s="106"/>
      <c r="T49" s="119" t="s">
        <v>42</v>
      </c>
      <c r="U49" s="120">
        <f>25769*1.1*1.15*1.05</f>
        <v>34227.674250000004</v>
      </c>
      <c r="V49" s="113">
        <f>IF(O22="yes",U49*1.1,0)</f>
        <v>0</v>
      </c>
      <c r="W49" s="114"/>
      <c r="X49" s="54"/>
      <c r="Y49" s="56">
        <f>IF(O34&lt;&gt;0,V49*(O31/O34),0)</f>
        <v>0</v>
      </c>
      <c r="Z49" s="57"/>
      <c r="AA49" s="57"/>
      <c r="AB49" s="57"/>
      <c r="AC49" s="57"/>
      <c r="AD49" s="44"/>
      <c r="AE49" s="63"/>
      <c r="AF49" s="44"/>
      <c r="AG49" s="35"/>
      <c r="AH49" s="35"/>
      <c r="AI49" s="35"/>
      <c r="AJ49" s="46"/>
      <c r="AK49" s="35"/>
      <c r="AL49" s="46"/>
      <c r="AM49" s="35"/>
      <c r="AN49" s="35"/>
      <c r="AO49" s="35"/>
      <c r="AP49" s="35"/>
      <c r="AQ49" s="35"/>
      <c r="AR49" s="35"/>
      <c r="AS49" s="35"/>
      <c r="AT49" s="35"/>
      <c r="AU49" s="35"/>
      <c r="AV49" s="35"/>
      <c r="AW49" s="35"/>
      <c r="AX49" s="3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row>
    <row r="50" spans="2:80" x14ac:dyDescent="0.3">
      <c r="B50" s="40"/>
      <c r="C50" s="40"/>
      <c r="D50" s="40"/>
      <c r="E50" s="38"/>
      <c r="F50" s="38"/>
      <c r="G50" s="47"/>
      <c r="H50" s="47"/>
      <c r="I50" s="47"/>
      <c r="J50" s="47"/>
      <c r="K50" s="47"/>
      <c r="L50" s="48"/>
      <c r="M50" s="48"/>
      <c r="N50" s="48"/>
      <c r="O50" s="48"/>
      <c r="P50" s="48"/>
      <c r="Q50" s="48"/>
      <c r="R50" s="106"/>
      <c r="S50" s="106"/>
      <c r="T50" s="115" t="s">
        <v>43</v>
      </c>
      <c r="U50" s="116">
        <f>67297*1.1*1.15*1.05</f>
        <v>89387.240250000003</v>
      </c>
      <c r="V50" s="117">
        <f>IF(O23="yes",U50*1.1,0)</f>
        <v>0</v>
      </c>
      <c r="W50" s="118"/>
      <c r="X50" s="58"/>
      <c r="Y50" s="60">
        <f>IF(O34&lt;&gt;0,V50*(O31/O34),0)</f>
        <v>0</v>
      </c>
      <c r="Z50" s="57"/>
      <c r="AA50" s="57"/>
      <c r="AB50" s="57"/>
      <c r="AC50" s="57"/>
      <c r="AD50" s="44"/>
      <c r="AE50" s="53"/>
      <c r="AF50" s="44"/>
      <c r="AG50" s="35"/>
      <c r="AH50" s="35"/>
      <c r="AI50" s="35"/>
      <c r="AJ50" s="46"/>
      <c r="AK50" s="35"/>
      <c r="AL50" s="46"/>
      <c r="AM50" s="35"/>
      <c r="AN50" s="35"/>
      <c r="AO50" s="35"/>
      <c r="AP50" s="35"/>
      <c r="AQ50" s="35"/>
      <c r="AR50" s="35"/>
      <c r="AS50" s="35"/>
      <c r="AT50" s="35"/>
      <c r="AU50" s="35"/>
      <c r="AV50" s="35"/>
      <c r="AW50" s="35"/>
      <c r="AX50" s="3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row>
    <row r="51" spans="2:80" x14ac:dyDescent="0.3">
      <c r="B51" s="33"/>
      <c r="C51" s="49" t="s">
        <v>44</v>
      </c>
      <c r="D51" s="33"/>
      <c r="E51" s="165" t="s">
        <v>45</v>
      </c>
      <c r="F51" s="166"/>
      <c r="G51" s="166"/>
      <c r="H51" s="166"/>
      <c r="I51" s="166"/>
      <c r="J51" s="166"/>
      <c r="K51" s="166"/>
      <c r="L51" s="166"/>
      <c r="M51" s="166"/>
      <c r="N51" s="166"/>
      <c r="O51" s="167">
        <f>IFERROR(IF(SUM(V43:V46,W47:Y50,V52,V54)&gt;0,SUM(V43:V46,W47:Y50,V52,V54)+34535*1.15+(4371*8*1.15),0),0)</f>
        <v>0</v>
      </c>
      <c r="P51" s="168"/>
      <c r="Q51" s="34"/>
      <c r="R51" s="106"/>
      <c r="S51" s="106"/>
      <c r="T51" s="115"/>
      <c r="U51" s="116"/>
      <c r="V51" s="117"/>
      <c r="W51" s="121"/>
      <c r="X51" s="59"/>
      <c r="Y51" s="64"/>
      <c r="Z51" s="57"/>
      <c r="AA51" s="57"/>
      <c r="AB51" s="57"/>
      <c r="AC51" s="57"/>
      <c r="AD51" s="44"/>
      <c r="AE51" s="63"/>
      <c r="AF51" s="44"/>
      <c r="AG51" s="35"/>
      <c r="AH51" s="35"/>
      <c r="AI51" s="35"/>
      <c r="AJ51" s="35"/>
      <c r="AK51" s="35"/>
      <c r="AL51" s="35"/>
      <c r="AM51" s="35"/>
      <c r="AN51" s="35"/>
      <c r="AO51" s="35"/>
      <c r="AP51" s="65"/>
      <c r="AQ51" s="66"/>
      <c r="AR51" s="35"/>
      <c r="AS51" s="35"/>
      <c r="AT51" s="35"/>
      <c r="AU51" s="35"/>
      <c r="AV51" s="35"/>
      <c r="AW51" s="35"/>
      <c r="AX51" s="35"/>
      <c r="AY51" s="3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row>
    <row r="52" spans="2:80" x14ac:dyDescent="0.3">
      <c r="B52" s="33"/>
      <c r="C52" s="33"/>
      <c r="D52" s="33"/>
      <c r="E52" s="169" t="s">
        <v>46</v>
      </c>
      <c r="F52" s="170"/>
      <c r="G52" s="170"/>
      <c r="H52" s="170"/>
      <c r="I52" s="170"/>
      <c r="J52" s="170"/>
      <c r="K52" s="170"/>
      <c r="L52" s="170"/>
      <c r="M52" s="170"/>
      <c r="N52" s="170"/>
      <c r="O52" s="171">
        <f>O51*0.3</f>
        <v>0</v>
      </c>
      <c r="P52" s="172"/>
      <c r="Q52" s="67"/>
      <c r="R52" s="122"/>
      <c r="S52" s="122"/>
      <c r="T52" s="119" t="s">
        <v>47</v>
      </c>
      <c r="U52" s="120">
        <f>32412*1.1*1.15*1.05</f>
        <v>43051.239000000001</v>
      </c>
      <c r="V52" s="113">
        <f>IF(O26="yes",U52*1.1,0)</f>
        <v>0</v>
      </c>
      <c r="W52" s="114"/>
      <c r="X52" s="55"/>
      <c r="Y52" s="56"/>
      <c r="Z52" s="57"/>
      <c r="AA52" s="57"/>
      <c r="AB52" s="57"/>
      <c r="AC52" s="57"/>
      <c r="AD52" s="68"/>
      <c r="AE52" s="53"/>
      <c r="AF52" s="44"/>
      <c r="AG52" s="35"/>
      <c r="AH52" s="57"/>
      <c r="AI52" s="57"/>
      <c r="AJ52" s="59"/>
      <c r="AK52" s="57"/>
      <c r="AL52" s="57"/>
      <c r="AM52" s="57"/>
      <c r="AN52" s="69"/>
      <c r="AO52" s="57"/>
      <c r="AP52" s="58"/>
      <c r="AQ52" s="58"/>
      <c r="AR52" s="35"/>
      <c r="AS52" s="35"/>
      <c r="AT52" s="35"/>
      <c r="AU52" s="35"/>
      <c r="AV52" s="35"/>
      <c r="AW52" s="35"/>
      <c r="AX52" s="35"/>
      <c r="AY52" s="3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row>
    <row r="53" spans="2:80" x14ac:dyDescent="0.3">
      <c r="B53" s="33"/>
      <c r="C53" s="33"/>
      <c r="D53" s="33"/>
      <c r="E53" s="173" t="s">
        <v>48</v>
      </c>
      <c r="F53" s="174"/>
      <c r="G53" s="174"/>
      <c r="H53" s="174"/>
      <c r="I53" s="174"/>
      <c r="J53" s="174"/>
      <c r="K53" s="174"/>
      <c r="L53" s="174"/>
      <c r="M53" s="174"/>
      <c r="N53" s="174"/>
      <c r="O53" s="175">
        <f>O51+O52</f>
        <v>0</v>
      </c>
      <c r="P53" s="176"/>
      <c r="Q53" s="67"/>
      <c r="R53" s="122"/>
      <c r="S53" s="122"/>
      <c r="T53" s="119"/>
      <c r="U53" s="120"/>
      <c r="V53" s="113"/>
      <c r="W53" s="123"/>
      <c r="X53" s="55"/>
      <c r="Y53" s="70"/>
      <c r="Z53" s="57"/>
      <c r="AA53" s="57"/>
      <c r="AB53" s="57"/>
      <c r="AC53" s="57"/>
      <c r="AD53" s="44"/>
      <c r="AE53" s="44"/>
      <c r="AF53" s="44"/>
      <c r="AG53" s="35"/>
      <c r="AH53" s="57"/>
      <c r="AI53" s="57"/>
      <c r="AJ53" s="59"/>
      <c r="AK53" s="57"/>
      <c r="AL53" s="57"/>
      <c r="AM53" s="57"/>
      <c r="AN53" s="69"/>
      <c r="AO53" s="57"/>
      <c r="AP53" s="58"/>
      <c r="AQ53" s="58"/>
      <c r="AR53" s="35"/>
      <c r="AS53" s="35"/>
      <c r="AT53" s="35"/>
      <c r="AU53" s="35"/>
      <c r="AV53" s="35"/>
      <c r="AW53" s="35"/>
      <c r="AX53" s="35"/>
      <c r="AY53" s="3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row>
    <row r="54" spans="2:80" x14ac:dyDescent="0.3">
      <c r="B54" s="33"/>
      <c r="C54" s="33"/>
      <c r="D54" s="33"/>
      <c r="E54" s="33"/>
      <c r="F54" s="33"/>
      <c r="G54" s="71"/>
      <c r="H54" s="72"/>
      <c r="I54" s="72"/>
      <c r="J54" s="72"/>
      <c r="K54" s="33"/>
      <c r="L54" s="67"/>
      <c r="M54" s="67"/>
      <c r="N54" s="67"/>
      <c r="O54" s="67"/>
      <c r="P54" s="67"/>
      <c r="Q54" s="67"/>
      <c r="R54" s="122"/>
      <c r="S54" s="122"/>
      <c r="T54" s="124" t="s">
        <v>49</v>
      </c>
      <c r="U54" s="125">
        <f>36.7*1.1*1.15*1.05</f>
        <v>48.746775</v>
      </c>
      <c r="V54" s="126">
        <f>IF(O34&lt;&gt;0,(O45/O34)*(U54*1.1),0)</f>
        <v>0</v>
      </c>
      <c r="W54" s="127"/>
      <c r="X54" s="73"/>
      <c r="Y54" s="74"/>
      <c r="Z54" s="57"/>
      <c r="AA54" s="57"/>
      <c r="AB54" s="57"/>
      <c r="AC54" s="57"/>
      <c r="AD54" s="44"/>
      <c r="AE54" s="44"/>
      <c r="AF54" s="44"/>
      <c r="AG54" s="35"/>
      <c r="AH54" s="57"/>
      <c r="AI54" s="57"/>
      <c r="AJ54" s="59"/>
      <c r="AK54" s="57"/>
      <c r="AL54" s="57"/>
      <c r="AM54" s="57"/>
      <c r="AN54" s="69"/>
      <c r="AO54" s="57"/>
      <c r="AP54" s="58"/>
      <c r="AQ54" s="58"/>
      <c r="AR54" s="35"/>
      <c r="AS54" s="35"/>
      <c r="AT54" s="35"/>
      <c r="AU54" s="35"/>
      <c r="AV54" s="35"/>
      <c r="AW54" s="35"/>
      <c r="AX54" s="35"/>
      <c r="AY54" s="35"/>
      <c r="AZ54" s="35"/>
      <c r="BA54" s="35"/>
      <c r="BB54" s="35"/>
      <c r="BC54" s="35"/>
      <c r="BD54" s="3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row>
    <row r="55" spans="2:80" ht="28.95" customHeight="1" x14ac:dyDescent="0.3">
      <c r="B55" s="33"/>
      <c r="C55" s="33"/>
      <c r="D55" s="33"/>
      <c r="E55" s="177" t="str">
        <f>"Adjusted Cost Limit (not to exceed "&amp; TEXT(W57,"$#,##0") &amp; " per-unit for New Construction and Adaptive Reuse, or " &amp; TEXT(W58,"$#,##0") &amp; " for Acquisition/Rehab)"</f>
        <v>Adjusted Cost Limit (not to exceed $494,961 per-unit for New Construction and Adaptive Reuse, or $413,186 for Acquisition/Rehab)</v>
      </c>
      <c r="F55" s="178"/>
      <c r="G55" s="178"/>
      <c r="H55" s="178"/>
      <c r="I55" s="178"/>
      <c r="J55" s="178"/>
      <c r="K55" s="178"/>
      <c r="L55" s="178"/>
      <c r="M55" s="178"/>
      <c r="N55" s="178"/>
      <c r="O55" s="179">
        <f>IFERROR(AC59,0)</f>
        <v>0</v>
      </c>
      <c r="P55" s="180"/>
      <c r="Q55" s="67"/>
      <c r="R55" s="122"/>
      <c r="S55" s="122"/>
      <c r="T55" s="122"/>
      <c r="U55" s="118"/>
      <c r="V55" s="118"/>
      <c r="W55" s="118"/>
      <c r="X55" s="58"/>
      <c r="Y55" s="57"/>
      <c r="Z55" s="57"/>
      <c r="AA55" s="57"/>
      <c r="AB55" s="57"/>
      <c r="AC55" s="44"/>
      <c r="AD55" s="75"/>
      <c r="AE55" s="44"/>
      <c r="AF55" s="35"/>
      <c r="AG55" s="35"/>
      <c r="AH55" s="35"/>
      <c r="AI55" s="35"/>
      <c r="AJ55" s="35"/>
      <c r="AK55" s="35"/>
      <c r="AL55" s="35"/>
      <c r="AM55" s="35"/>
      <c r="AN55" s="35"/>
      <c r="AO55" s="35"/>
      <c r="AP55" s="35"/>
      <c r="AQ55" s="3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row>
    <row r="56" spans="2:80" x14ac:dyDescent="0.3">
      <c r="B56" s="33"/>
      <c r="C56" s="33"/>
      <c r="D56" s="33"/>
      <c r="E56" s="33"/>
      <c r="F56" s="33"/>
      <c r="G56" s="71"/>
      <c r="H56" s="181"/>
      <c r="I56" s="181"/>
      <c r="J56" s="181"/>
      <c r="K56" s="33"/>
      <c r="L56" s="67"/>
      <c r="M56" s="67"/>
      <c r="N56" s="67"/>
      <c r="O56" s="67"/>
      <c r="P56" s="67"/>
      <c r="Q56" s="67"/>
      <c r="R56" s="122"/>
      <c r="S56" s="122"/>
      <c r="T56" s="107"/>
      <c r="U56" s="108" t="s">
        <v>50</v>
      </c>
      <c r="V56" s="108" t="s">
        <v>51</v>
      </c>
      <c r="W56" s="109" t="s">
        <v>52</v>
      </c>
      <c r="X56" s="51" t="s">
        <v>53</v>
      </c>
      <c r="Y56" s="51" t="s">
        <v>54</v>
      </c>
      <c r="Z56" s="51" t="s">
        <v>55</v>
      </c>
      <c r="AA56" s="51" t="s">
        <v>56</v>
      </c>
      <c r="AB56" s="51" t="s">
        <v>54</v>
      </c>
      <c r="AC56" s="76" t="s">
        <v>57</v>
      </c>
      <c r="AD56" s="77"/>
      <c r="AE56" s="44"/>
      <c r="AF56" s="78"/>
      <c r="AG56" s="44"/>
      <c r="AH56" s="35"/>
      <c r="AI56" s="35"/>
      <c r="AJ56" s="35"/>
      <c r="AK56" s="35"/>
      <c r="AL56" s="35"/>
      <c r="AM56" s="35"/>
      <c r="AN56" s="35"/>
      <c r="AO56" s="35"/>
      <c r="AP56" s="35"/>
      <c r="AQ56" s="35"/>
      <c r="AR56" s="35"/>
      <c r="AS56" s="3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row>
    <row r="57" spans="2:80" ht="28.95" hidden="1" customHeight="1" x14ac:dyDescent="0.3">
      <c r="B57" s="33"/>
      <c r="C57" s="33"/>
      <c r="D57" s="33"/>
      <c r="E57" s="158" t="s">
        <v>58</v>
      </c>
      <c r="F57" s="159"/>
      <c r="G57" s="159"/>
      <c r="H57" s="159"/>
      <c r="I57" s="159"/>
      <c r="J57" s="159"/>
      <c r="K57" s="159"/>
      <c r="L57" s="159"/>
      <c r="M57" s="159"/>
      <c r="N57" s="159"/>
      <c r="O57" s="160">
        <f>IF(OR(O24="Yes",O25="Yes"),O55*0.1,0)*0</f>
        <v>0</v>
      </c>
      <c r="P57" s="161"/>
      <c r="Q57" s="67"/>
      <c r="R57" s="122"/>
      <c r="S57" s="122"/>
      <c r="T57" s="111" t="s">
        <v>59</v>
      </c>
      <c r="U57" s="128">
        <f>409906*1.05</f>
        <v>430401.30000000005</v>
      </c>
      <c r="V57" s="128">
        <f>193407*1.05</f>
        <v>203077.35</v>
      </c>
      <c r="W57" s="129">
        <f>U57*1.15</f>
        <v>494961.495</v>
      </c>
      <c r="X57" s="79">
        <f>V57*1.15</f>
        <v>233538.95249999998</v>
      </c>
      <c r="Y57" s="79">
        <f>O51+O52</f>
        <v>0</v>
      </c>
      <c r="Z57" s="79">
        <f>IF(Y57&gt;W57,W57,IF(Y57&lt;X57,X57,Y57))</f>
        <v>233538.95249999998</v>
      </c>
      <c r="AA57" s="80">
        <f>IF(O34&lt;&gt;0,(O32+O33)/O34,0)</f>
        <v>0</v>
      </c>
      <c r="AB57" s="81">
        <f>Y57*AA57</f>
        <v>0</v>
      </c>
      <c r="AC57" s="81">
        <f>Z57*AA57</f>
        <v>0</v>
      </c>
      <c r="AD57" s="82"/>
      <c r="AE57" s="44"/>
      <c r="AF57" s="78"/>
      <c r="AG57" s="44"/>
      <c r="AH57" s="35"/>
      <c r="AI57" s="35"/>
      <c r="AJ57" s="35"/>
      <c r="AK57" s="35"/>
      <c r="AL57" s="35"/>
      <c r="AM57" s="35"/>
      <c r="AN57" s="35"/>
      <c r="AO57" s="35"/>
      <c r="AP57" s="35"/>
      <c r="AQ57" s="35"/>
      <c r="AR57" s="35"/>
      <c r="AS57" s="3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row>
    <row r="58" spans="2:80" x14ac:dyDescent="0.3">
      <c r="B58" s="33"/>
      <c r="C58" s="33"/>
      <c r="D58" s="33"/>
      <c r="E58" s="33"/>
      <c r="F58" s="33"/>
      <c r="G58" s="71"/>
      <c r="H58" s="72"/>
      <c r="I58" s="72"/>
      <c r="J58" s="72"/>
      <c r="K58" s="33"/>
      <c r="L58" s="67"/>
      <c r="M58" s="67"/>
      <c r="N58" s="67"/>
      <c r="O58" s="67"/>
      <c r="P58" s="67"/>
      <c r="Q58" s="67"/>
      <c r="R58" s="122"/>
      <c r="S58" s="122"/>
      <c r="T58" s="130" t="s">
        <v>60</v>
      </c>
      <c r="U58" s="131">
        <f>342183*1.05</f>
        <v>359292.15</v>
      </c>
      <c r="V58" s="131">
        <f>109597*1.05</f>
        <v>115076.85</v>
      </c>
      <c r="W58" s="132">
        <f>U58*1.15</f>
        <v>413185.97249999997</v>
      </c>
      <c r="X58" s="83">
        <f>V58*1.15</f>
        <v>132338.3775</v>
      </c>
      <c r="Y58" s="83">
        <f>O51+O52</f>
        <v>0</v>
      </c>
      <c r="Z58" s="83">
        <f>IF(Y58&gt;W58,W58,IF(Y58&lt;X58,X58,Y58))</f>
        <v>132338.3775</v>
      </c>
      <c r="AA58" s="84">
        <f>IF(O34&lt;&gt;0,O31/O34,0)</f>
        <v>0</v>
      </c>
      <c r="AB58" s="85">
        <f>Y58*AA58</f>
        <v>0</v>
      </c>
      <c r="AC58" s="85">
        <f>Z58*AA58</f>
        <v>0</v>
      </c>
      <c r="AD58" s="86"/>
      <c r="AE58" s="44"/>
      <c r="AF58" s="44"/>
      <c r="AG58" s="35"/>
      <c r="AH58" s="35"/>
      <c r="AI58" s="35"/>
      <c r="AJ58" s="35"/>
      <c r="AK58" s="35"/>
      <c r="AL58" s="35"/>
      <c r="AM58" s="35"/>
      <c r="AN58" s="35"/>
      <c r="AO58" s="35"/>
      <c r="AP58" s="35"/>
      <c r="AQ58" s="35"/>
      <c r="AR58" s="35"/>
      <c r="AS58" s="3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row>
    <row r="59" spans="2:80" x14ac:dyDescent="0.3">
      <c r="B59" s="33"/>
      <c r="C59" s="33"/>
      <c r="D59" s="33"/>
      <c r="E59" s="140" t="s">
        <v>61</v>
      </c>
      <c r="F59" s="141"/>
      <c r="G59" s="141"/>
      <c r="H59" s="141"/>
      <c r="I59" s="141"/>
      <c r="J59" s="141"/>
      <c r="K59" s="141"/>
      <c r="L59" s="141"/>
      <c r="M59" s="141"/>
      <c r="N59" s="141"/>
      <c r="O59" s="142">
        <f>O55</f>
        <v>0</v>
      </c>
      <c r="P59" s="143"/>
      <c r="Q59" s="67"/>
      <c r="R59" s="122"/>
      <c r="S59" s="122"/>
      <c r="T59" s="133"/>
      <c r="U59" s="134"/>
      <c r="V59" s="134"/>
      <c r="W59" s="133"/>
      <c r="X59" s="87"/>
      <c r="Y59" s="88"/>
      <c r="Z59" s="87"/>
      <c r="AA59" s="87"/>
      <c r="AB59" s="88">
        <f>AB57+AB58</f>
        <v>0</v>
      </c>
      <c r="AC59" s="88">
        <f>AC57+AC58</f>
        <v>0</v>
      </c>
      <c r="AD59" s="89"/>
      <c r="AE59" s="90"/>
      <c r="AF59" s="44"/>
      <c r="AG59" s="35"/>
      <c r="AH59" s="35"/>
      <c r="AI59" s="35"/>
      <c r="AJ59" s="35"/>
      <c r="AK59" s="35"/>
      <c r="AL59" s="35"/>
      <c r="AM59" s="35"/>
      <c r="AN59" s="35"/>
      <c r="AO59" s="35"/>
      <c r="AP59" s="35"/>
      <c r="AQ59" s="35"/>
      <c r="AR59" s="35"/>
      <c r="AS59" s="3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row>
    <row r="60" spans="2:80" x14ac:dyDescent="0.3">
      <c r="B60" s="33"/>
      <c r="C60" s="33"/>
      <c r="D60" s="33"/>
      <c r="E60" s="144" t="s">
        <v>62</v>
      </c>
      <c r="F60" s="145"/>
      <c r="G60" s="145"/>
      <c r="H60" s="145"/>
      <c r="I60" s="145"/>
      <c r="J60" s="145"/>
      <c r="K60" s="145"/>
      <c r="L60" s="145"/>
      <c r="M60" s="145"/>
      <c r="N60" s="145"/>
      <c r="O60" s="146">
        <f>IFERROR((O27-O21-O48)/O34,0)</f>
        <v>0</v>
      </c>
      <c r="P60" s="147"/>
      <c r="Q60" s="67"/>
      <c r="R60" s="122"/>
      <c r="S60" s="106" t="s">
        <v>63</v>
      </c>
      <c r="T60" s="106"/>
      <c r="U60" s="135"/>
      <c r="V60" s="135"/>
      <c r="W60" s="106"/>
      <c r="X60" s="85"/>
      <c r="Y60" s="35"/>
      <c r="Z60" s="35"/>
      <c r="AA60" s="35"/>
      <c r="AB60" s="44"/>
      <c r="AC60" s="90"/>
      <c r="AD60" s="44"/>
      <c r="AE60" s="35"/>
      <c r="AF60" s="35"/>
      <c r="AG60" s="35"/>
      <c r="AH60" s="35"/>
      <c r="AI60" s="35"/>
      <c r="AJ60" s="35"/>
      <c r="AK60" s="35"/>
      <c r="AL60" s="35"/>
      <c r="AM60" s="35"/>
      <c r="AN60" s="35"/>
      <c r="AO60" s="35"/>
      <c r="AP60" s="35"/>
      <c r="AQ60" s="3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row>
    <row r="61" spans="2:80" x14ac:dyDescent="0.3">
      <c r="B61" s="33"/>
      <c r="C61" s="33"/>
      <c r="D61" s="33"/>
      <c r="E61" s="36"/>
      <c r="F61" s="36"/>
      <c r="G61" s="45"/>
      <c r="H61" s="45"/>
      <c r="I61" s="45"/>
      <c r="J61" s="45"/>
      <c r="K61" s="45"/>
      <c r="L61" s="43"/>
      <c r="M61" s="43"/>
      <c r="N61" s="43"/>
      <c r="O61" s="43"/>
      <c r="P61" s="43"/>
      <c r="Q61" s="43"/>
      <c r="R61" s="122"/>
      <c r="S61" s="122"/>
      <c r="T61" s="106"/>
      <c r="U61" s="106"/>
      <c r="V61" s="106"/>
      <c r="W61" s="106"/>
      <c r="X61" s="35"/>
      <c r="Y61" s="35"/>
      <c r="Z61" s="35"/>
      <c r="AA61" s="35"/>
      <c r="AB61" s="44"/>
      <c r="AC61" s="44"/>
      <c r="AD61" s="44"/>
      <c r="AE61" s="35"/>
      <c r="AF61" s="35"/>
      <c r="AG61" s="35"/>
      <c r="AH61" s="35"/>
      <c r="AI61" s="35"/>
      <c r="AJ61" s="35"/>
      <c r="AK61" s="35"/>
      <c r="AL61" s="35"/>
      <c r="AM61" s="35"/>
      <c r="AN61" s="35"/>
      <c r="AO61" s="35"/>
      <c r="AP61" s="35"/>
      <c r="AQ61" s="3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row>
    <row r="62" spans="2:80" x14ac:dyDescent="0.3">
      <c r="B62" s="40"/>
      <c r="C62" s="91" t="s">
        <v>64</v>
      </c>
      <c r="D62" s="40"/>
      <c r="E62" s="38"/>
      <c r="F62" s="38"/>
      <c r="G62" s="47"/>
      <c r="H62" s="47"/>
      <c r="I62" s="47"/>
      <c r="J62" s="47"/>
      <c r="K62" s="47"/>
      <c r="L62" s="48"/>
      <c r="M62" s="48"/>
      <c r="N62" s="48"/>
      <c r="O62" s="48"/>
      <c r="P62" s="48"/>
      <c r="Q62" s="48"/>
      <c r="R62" s="122"/>
      <c r="S62" s="122"/>
      <c r="T62" s="106"/>
      <c r="U62" s="106"/>
      <c r="V62" s="106"/>
      <c r="W62" s="106"/>
      <c r="X62" s="35"/>
      <c r="Y62" s="35"/>
      <c r="Z62" s="35"/>
      <c r="AA62" s="35"/>
      <c r="AB62" s="44"/>
      <c r="AC62" s="44"/>
      <c r="AD62" s="44"/>
      <c r="AE62" s="35"/>
      <c r="AF62" s="35"/>
      <c r="AG62" s="35"/>
      <c r="AH62" s="35"/>
      <c r="AI62" s="35"/>
      <c r="AJ62" s="35"/>
      <c r="AK62" s="35"/>
      <c r="AL62" s="35"/>
      <c r="AM62" s="35"/>
      <c r="AN62" s="35"/>
      <c r="AO62" s="35"/>
      <c r="AP62" s="35"/>
      <c r="AQ62" s="3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row>
    <row r="63" spans="2:80" x14ac:dyDescent="0.3">
      <c r="B63" s="33"/>
      <c r="C63" s="33"/>
      <c r="D63" s="33"/>
      <c r="E63" s="148" t="s">
        <v>65</v>
      </c>
      <c r="F63" s="149"/>
      <c r="G63" s="149"/>
      <c r="H63" s="149"/>
      <c r="I63" s="149"/>
      <c r="J63" s="149"/>
      <c r="K63" s="149"/>
      <c r="L63" s="149"/>
      <c r="M63" s="149"/>
      <c r="N63" s="149"/>
      <c r="O63" s="149"/>
      <c r="P63" s="150"/>
      <c r="Q63" s="67"/>
      <c r="R63" s="122"/>
      <c r="S63" s="122"/>
      <c r="T63" s="122"/>
      <c r="U63" s="122"/>
      <c r="V63" s="121"/>
      <c r="W63" s="122"/>
      <c r="X63" s="57"/>
      <c r="Y63" s="57"/>
      <c r="Z63" s="69"/>
      <c r="AA63" s="57"/>
      <c r="AB63" s="44"/>
      <c r="AC63" s="44"/>
      <c r="AD63" s="44"/>
      <c r="AE63" s="35"/>
      <c r="AF63" s="35"/>
      <c r="AG63" s="35"/>
      <c r="AH63" s="35"/>
      <c r="AI63" s="35"/>
      <c r="AJ63" s="35"/>
      <c r="AK63" s="35"/>
      <c r="AL63" s="35"/>
      <c r="AM63" s="35"/>
      <c r="AN63" s="35"/>
      <c r="AO63" s="35"/>
      <c r="AP63" s="35"/>
      <c r="AQ63" s="3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row>
    <row r="64" spans="2:80" x14ac:dyDescent="0.3">
      <c r="B64" s="33"/>
      <c r="C64" s="33"/>
      <c r="D64" s="33"/>
      <c r="E64" s="151"/>
      <c r="F64" s="152"/>
      <c r="G64" s="152"/>
      <c r="H64" s="152"/>
      <c r="I64" s="152"/>
      <c r="J64" s="152"/>
      <c r="K64" s="152"/>
      <c r="L64" s="152"/>
      <c r="M64" s="152"/>
      <c r="N64" s="152"/>
      <c r="O64" s="152"/>
      <c r="P64" s="153"/>
      <c r="Q64" s="34"/>
      <c r="R64" s="122"/>
      <c r="S64" s="122"/>
      <c r="T64" s="106"/>
      <c r="U64" s="106"/>
      <c r="V64" s="106"/>
      <c r="W64" s="106"/>
      <c r="X64" s="35"/>
      <c r="Y64" s="35"/>
      <c r="Z64" s="35"/>
      <c r="AA64" s="35"/>
      <c r="AB64" s="92"/>
      <c r="AC64" s="44"/>
      <c r="AD64" s="44"/>
      <c r="AE64" s="35"/>
      <c r="AF64" s="35"/>
      <c r="AG64" s="35"/>
      <c r="AH64" s="35"/>
      <c r="AI64" s="35"/>
      <c r="AJ64" s="35"/>
      <c r="AK64" s="35"/>
      <c r="AL64" s="35"/>
      <c r="AM64" s="35"/>
      <c r="AN64" s="35"/>
      <c r="AO64" s="35"/>
      <c r="AP64" s="35"/>
      <c r="AQ64" s="3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row>
    <row r="65" spans="2:67" x14ac:dyDescent="0.3">
      <c r="B65" s="33"/>
      <c r="C65" s="33"/>
      <c r="D65" s="33"/>
      <c r="E65" s="137" t="s">
        <v>66</v>
      </c>
      <c r="F65" s="138"/>
      <c r="G65" s="138"/>
      <c r="H65" s="138"/>
      <c r="I65" s="138"/>
      <c r="J65" s="138"/>
      <c r="K65" s="138"/>
      <c r="L65" s="138"/>
      <c r="M65" s="138"/>
      <c r="N65" s="138"/>
      <c r="O65" s="138"/>
      <c r="P65" s="139"/>
      <c r="Q65" s="34"/>
      <c r="R65" s="122"/>
      <c r="S65" s="122"/>
      <c r="T65" s="106"/>
      <c r="U65" s="106"/>
      <c r="V65" s="106"/>
      <c r="W65" s="106"/>
      <c r="X65" s="35"/>
      <c r="Y65" s="35"/>
      <c r="Z65" s="35"/>
      <c r="AA65" s="35"/>
      <c r="AB65" s="58"/>
      <c r="AC65" s="44"/>
      <c r="AD65" s="44"/>
      <c r="AE65" s="35"/>
      <c r="AF65" s="35"/>
      <c r="AG65" s="35"/>
      <c r="AH65" s="35"/>
      <c r="AI65" s="35"/>
      <c r="AJ65" s="35"/>
      <c r="AK65" s="35"/>
      <c r="AL65" s="35"/>
      <c r="AM65" s="35"/>
      <c r="AN65" s="35"/>
      <c r="AO65" s="35"/>
      <c r="AP65" s="35"/>
      <c r="AQ65" s="3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row>
    <row r="66" spans="2:67" ht="28.95" customHeight="1" x14ac:dyDescent="0.3">
      <c r="B66" s="33"/>
      <c r="C66" s="33"/>
      <c r="D66" s="33"/>
      <c r="E66" s="93" t="s">
        <v>67</v>
      </c>
      <c r="F66" s="154" t="s">
        <v>68</v>
      </c>
      <c r="G66" s="154"/>
      <c r="H66" s="154"/>
      <c r="I66" s="154"/>
      <c r="J66" s="154"/>
      <c r="K66" s="154"/>
      <c r="L66" s="154"/>
      <c r="M66" s="154"/>
      <c r="N66" s="154"/>
      <c r="O66" s="154"/>
      <c r="P66" s="155"/>
      <c r="Q66" s="33"/>
      <c r="R66" s="122"/>
      <c r="S66" s="122"/>
      <c r="T66" s="106"/>
      <c r="U66" s="106"/>
      <c r="V66" s="106"/>
      <c r="W66" s="106"/>
      <c r="X66" s="35"/>
      <c r="Y66" s="35"/>
      <c r="Z66" s="35"/>
      <c r="AA66" s="35"/>
      <c r="AB66" s="57"/>
      <c r="AC66" s="44"/>
      <c r="AD66" s="44"/>
      <c r="AE66" s="35"/>
      <c r="AF66" s="35"/>
      <c r="AG66" s="35"/>
      <c r="AH66" s="35"/>
      <c r="AI66" s="35"/>
      <c r="AJ66" s="35"/>
      <c r="AK66" s="35"/>
      <c r="AL66" s="35"/>
      <c r="AM66" s="35"/>
      <c r="AN66" s="35"/>
      <c r="AO66" s="35"/>
      <c r="AP66" s="35"/>
      <c r="AQ66" s="3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row>
    <row r="67" spans="2:67" ht="28.95" customHeight="1" x14ac:dyDescent="0.3">
      <c r="B67" s="33"/>
      <c r="C67" s="33"/>
      <c r="D67" s="33"/>
      <c r="E67" s="93" t="s">
        <v>67</v>
      </c>
      <c r="F67" s="154" t="s">
        <v>69</v>
      </c>
      <c r="G67" s="154"/>
      <c r="H67" s="154"/>
      <c r="I67" s="154"/>
      <c r="J67" s="154"/>
      <c r="K67" s="154"/>
      <c r="L67" s="154"/>
      <c r="M67" s="154"/>
      <c r="N67" s="154"/>
      <c r="O67" s="154"/>
      <c r="P67" s="155"/>
      <c r="Q67" s="33"/>
      <c r="R67" s="122"/>
      <c r="S67" s="122"/>
      <c r="T67" s="106"/>
      <c r="U67" s="106"/>
      <c r="V67" s="106"/>
      <c r="W67" s="106"/>
      <c r="X67" s="35"/>
      <c r="Y67" s="35"/>
      <c r="Z67" s="35"/>
      <c r="AA67" s="35"/>
      <c r="AB67" s="35"/>
      <c r="AC67" s="44"/>
      <c r="AD67" s="44"/>
      <c r="AE67" s="35"/>
      <c r="AF67" s="35"/>
      <c r="AG67" s="35"/>
      <c r="AH67" s="35"/>
      <c r="AI67" s="35"/>
      <c r="AJ67" s="35"/>
      <c r="AK67" s="35"/>
      <c r="AL67" s="35"/>
      <c r="AM67" s="35"/>
      <c r="AN67" s="35"/>
      <c r="AO67" s="35"/>
      <c r="AP67" s="3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row>
    <row r="68" spans="2:67" ht="28.95" customHeight="1" x14ac:dyDescent="0.3">
      <c r="B68" s="33"/>
      <c r="C68" s="33"/>
      <c r="D68" s="33"/>
      <c r="E68" s="93" t="s">
        <v>67</v>
      </c>
      <c r="F68" s="154" t="s">
        <v>70</v>
      </c>
      <c r="G68" s="154"/>
      <c r="H68" s="154"/>
      <c r="I68" s="154"/>
      <c r="J68" s="154"/>
      <c r="K68" s="154"/>
      <c r="L68" s="154"/>
      <c r="M68" s="154"/>
      <c r="N68" s="154"/>
      <c r="O68" s="154"/>
      <c r="P68" s="155"/>
      <c r="Q68" s="33"/>
      <c r="R68" s="122"/>
      <c r="S68" s="122"/>
      <c r="T68" s="106"/>
      <c r="U68" s="106"/>
      <c r="V68" s="106"/>
      <c r="W68" s="106"/>
      <c r="X68" s="35"/>
      <c r="Y68" s="35"/>
      <c r="Z68" s="35"/>
      <c r="AA68" s="35"/>
      <c r="AB68" s="35"/>
      <c r="AC68" s="44"/>
      <c r="AD68" s="44"/>
      <c r="AE68" s="35"/>
      <c r="AF68" s="35"/>
      <c r="AG68" s="35"/>
      <c r="AH68" s="35"/>
      <c r="AI68" s="35"/>
      <c r="AJ68" s="35"/>
      <c r="AK68" s="35"/>
      <c r="AL68" s="35"/>
      <c r="AM68" s="35"/>
      <c r="AN68" s="35"/>
      <c r="AO68" s="35"/>
      <c r="AP68" s="3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row>
    <row r="69" spans="2:67" ht="28.95" customHeight="1" x14ac:dyDescent="0.3">
      <c r="B69" s="33"/>
      <c r="C69" s="33"/>
      <c r="D69" s="33"/>
      <c r="E69" s="93" t="s">
        <v>67</v>
      </c>
      <c r="F69" s="154" t="s">
        <v>71</v>
      </c>
      <c r="G69" s="154"/>
      <c r="H69" s="154"/>
      <c r="I69" s="154"/>
      <c r="J69" s="154"/>
      <c r="K69" s="154"/>
      <c r="L69" s="154"/>
      <c r="M69" s="154"/>
      <c r="N69" s="154"/>
      <c r="O69" s="154"/>
      <c r="P69" s="155"/>
      <c r="Q69" s="33"/>
      <c r="R69" s="122"/>
      <c r="S69" s="122"/>
      <c r="T69" s="106"/>
      <c r="U69" s="106"/>
      <c r="V69" s="106"/>
      <c r="W69" s="106"/>
      <c r="X69" s="35"/>
      <c r="Y69" s="35"/>
      <c r="Z69" s="35"/>
      <c r="AA69" s="35"/>
      <c r="AB69" s="35"/>
      <c r="AC69" s="44"/>
      <c r="AD69" s="44"/>
      <c r="AE69" s="35"/>
      <c r="AF69" s="35"/>
      <c r="AG69" s="35"/>
      <c r="AH69" s="35"/>
      <c r="AI69" s="35"/>
      <c r="AJ69" s="35"/>
      <c r="AK69" s="35"/>
      <c r="AL69" s="35"/>
      <c r="AM69" s="35"/>
      <c r="AN69" s="35"/>
      <c r="AO69" s="35"/>
      <c r="AP69" s="3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row>
    <row r="70" spans="2:67" ht="50.25" customHeight="1" x14ac:dyDescent="0.3">
      <c r="B70" s="33"/>
      <c r="C70" s="33"/>
      <c r="D70" s="33"/>
      <c r="E70" s="94" t="s">
        <v>67</v>
      </c>
      <c r="F70" s="156" t="s">
        <v>72</v>
      </c>
      <c r="G70" s="156"/>
      <c r="H70" s="156"/>
      <c r="I70" s="156"/>
      <c r="J70" s="156"/>
      <c r="K70" s="156"/>
      <c r="L70" s="156"/>
      <c r="M70" s="156"/>
      <c r="N70" s="156"/>
      <c r="O70" s="156"/>
      <c r="P70" s="157"/>
      <c r="Q70" s="33"/>
      <c r="R70" s="106"/>
      <c r="S70" s="106"/>
      <c r="T70" s="106"/>
      <c r="U70" s="106"/>
      <c r="V70" s="106"/>
      <c r="W70" s="106"/>
      <c r="X70" s="35"/>
      <c r="Y70" s="35"/>
      <c r="Z70" s="35"/>
      <c r="AA70" s="35"/>
      <c r="AB70" s="35"/>
      <c r="AC70" s="44"/>
      <c r="AD70" s="44"/>
      <c r="AE70" s="35"/>
      <c r="AF70" s="35"/>
      <c r="AG70" s="35"/>
      <c r="AH70" s="35"/>
      <c r="AI70" s="35"/>
      <c r="AJ70" s="35"/>
      <c r="AK70" s="35"/>
      <c r="AL70" s="35"/>
      <c r="AM70" s="35"/>
      <c r="AN70" s="35"/>
      <c r="AO70" s="35"/>
      <c r="AP70" s="3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row>
    <row r="71" spans="2:67" x14ac:dyDescent="0.3">
      <c r="B71" s="33"/>
      <c r="C71" s="33"/>
      <c r="D71" s="33"/>
      <c r="E71" s="33"/>
      <c r="F71" s="33"/>
      <c r="G71" s="33"/>
      <c r="H71" s="33"/>
      <c r="I71" s="33"/>
      <c r="J71" s="33"/>
      <c r="K71" s="33"/>
      <c r="L71" s="33"/>
      <c r="M71" s="33"/>
      <c r="N71" s="33"/>
      <c r="O71" s="33"/>
      <c r="P71" s="33"/>
      <c r="Q71" s="33"/>
      <c r="R71" s="106"/>
      <c r="S71" s="106"/>
      <c r="T71" s="106"/>
      <c r="U71" s="106"/>
      <c r="V71" s="106"/>
      <c r="W71" s="106"/>
      <c r="X71" s="35"/>
      <c r="Y71" s="35"/>
      <c r="Z71" s="35"/>
      <c r="AA71" s="35"/>
      <c r="AB71" s="35"/>
      <c r="AC71" s="75"/>
      <c r="AD71" s="44"/>
      <c r="AE71" s="35"/>
      <c r="AF71" s="35"/>
      <c r="AG71" s="35"/>
      <c r="AH71" s="35"/>
      <c r="AI71" s="35"/>
      <c r="AJ71" s="35"/>
      <c r="AK71" s="35"/>
      <c r="AL71" s="35"/>
      <c r="AM71" s="35"/>
      <c r="AN71" s="35"/>
      <c r="AO71" s="35"/>
      <c r="AP71" s="3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row>
    <row r="72" spans="2:67" s="15" customFormat="1" x14ac:dyDescent="0.3">
      <c r="M72" s="35"/>
      <c r="N72" s="35"/>
      <c r="O72" s="35"/>
      <c r="P72" s="35"/>
      <c r="Q72" s="35"/>
      <c r="R72" s="106"/>
      <c r="S72" s="106"/>
      <c r="T72" s="106"/>
      <c r="U72" s="106"/>
      <c r="V72" s="106"/>
      <c r="W72" s="106"/>
      <c r="X72" s="35"/>
      <c r="Y72" s="35"/>
      <c r="Z72" s="35"/>
      <c r="AA72" s="35"/>
      <c r="AB72" s="35"/>
      <c r="AC72" s="35"/>
      <c r="AF72" s="35"/>
      <c r="AG72" s="35"/>
      <c r="AH72" s="35"/>
      <c r="AI72" s="35"/>
      <c r="AJ72" s="35"/>
      <c r="AK72" s="35"/>
      <c r="AL72" s="35"/>
      <c r="AM72" s="35"/>
      <c r="AN72" s="35"/>
      <c r="AO72" s="35"/>
      <c r="AP72" s="35"/>
      <c r="AQ72" s="35"/>
      <c r="AR72" s="35"/>
      <c r="AS72" s="35"/>
      <c r="AT72" s="35"/>
      <c r="AU72" s="35"/>
      <c r="AV72" s="35"/>
      <c r="AW72" s="35"/>
    </row>
    <row r="73" spans="2:67" s="15" customFormat="1" x14ac:dyDescent="0.3">
      <c r="M73" s="35"/>
      <c r="N73" s="35"/>
      <c r="O73" s="35"/>
      <c r="P73" s="35"/>
      <c r="Q73" s="35"/>
      <c r="R73" s="106"/>
      <c r="S73" s="106"/>
      <c r="T73" s="106"/>
      <c r="U73" s="106"/>
      <c r="V73" s="106"/>
      <c r="W73" s="106"/>
      <c r="X73" s="35"/>
      <c r="Y73" s="35"/>
      <c r="Z73" s="35"/>
      <c r="AA73" s="35"/>
      <c r="AB73" s="35"/>
      <c r="AC73" s="35"/>
      <c r="AF73" s="35"/>
      <c r="AG73" s="35"/>
      <c r="AH73" s="35"/>
      <c r="AI73" s="35"/>
      <c r="AJ73" s="35"/>
      <c r="AK73" s="35"/>
      <c r="AL73" s="35"/>
      <c r="AM73" s="35"/>
      <c r="AT73" s="35"/>
      <c r="AU73" s="35"/>
      <c r="AV73" s="35"/>
      <c r="AW73" s="35"/>
    </row>
    <row r="74" spans="2:67" s="15" customFormat="1" x14ac:dyDescent="0.3">
      <c r="M74" s="35"/>
      <c r="N74" s="35"/>
      <c r="O74" s="35"/>
      <c r="P74" s="35"/>
      <c r="Q74" s="35"/>
      <c r="R74" s="106"/>
      <c r="S74" s="106"/>
      <c r="T74" s="106"/>
      <c r="U74" s="106"/>
      <c r="V74" s="106"/>
      <c r="W74" s="106"/>
      <c r="X74" s="35"/>
      <c r="Y74" s="35"/>
      <c r="Z74" s="35"/>
      <c r="AA74" s="35"/>
      <c r="AB74" s="35"/>
      <c r="AC74" s="35"/>
      <c r="AF74" s="35"/>
      <c r="AG74" s="35"/>
      <c r="AH74" s="35"/>
      <c r="AI74" s="35"/>
      <c r="AJ74" s="35"/>
      <c r="AK74" s="35"/>
      <c r="AL74" s="35"/>
      <c r="AM74" s="35"/>
      <c r="AT74" s="35"/>
      <c r="AU74" s="35"/>
      <c r="AV74" s="35"/>
      <c r="AW74" s="35"/>
    </row>
    <row r="75" spans="2:67" s="15" customFormat="1" x14ac:dyDescent="0.3">
      <c r="M75" s="35"/>
      <c r="N75" s="35"/>
      <c r="O75" s="35"/>
      <c r="P75" s="35"/>
      <c r="Q75" s="35"/>
      <c r="R75" s="106"/>
      <c r="S75" s="106"/>
      <c r="T75" s="106"/>
      <c r="U75" s="106"/>
      <c r="V75" s="106"/>
      <c r="W75" s="106"/>
      <c r="X75" s="35"/>
      <c r="Y75" s="35"/>
      <c r="Z75" s="35"/>
      <c r="AA75" s="35"/>
      <c r="AB75" s="35"/>
      <c r="AC75" s="35"/>
      <c r="AF75" s="35"/>
      <c r="AG75" s="35"/>
      <c r="AH75" s="35"/>
      <c r="AI75" s="35"/>
      <c r="AJ75" s="35"/>
      <c r="AK75" s="35"/>
      <c r="AL75" s="35"/>
      <c r="AM75" s="35"/>
      <c r="AT75" s="35"/>
      <c r="AU75" s="35"/>
      <c r="AV75" s="35"/>
      <c r="AW75" s="35"/>
    </row>
    <row r="76" spans="2:67" s="15" customFormat="1" x14ac:dyDescent="0.3">
      <c r="M76" s="35"/>
      <c r="N76" s="35"/>
      <c r="O76" s="35"/>
      <c r="P76" s="35"/>
      <c r="Q76" s="35"/>
      <c r="R76" s="106"/>
      <c r="S76" s="106"/>
      <c r="T76" s="106"/>
      <c r="U76" s="106"/>
      <c r="V76" s="106"/>
      <c r="W76" s="106"/>
      <c r="X76" s="35"/>
      <c r="Y76" s="35"/>
      <c r="Z76" s="35"/>
      <c r="AA76" s="35"/>
      <c r="AB76" s="35"/>
      <c r="AC76" s="35"/>
      <c r="AF76" s="35"/>
      <c r="AG76" s="35"/>
      <c r="AH76" s="35"/>
      <c r="AI76" s="35"/>
      <c r="AJ76" s="35"/>
      <c r="AK76" s="35"/>
      <c r="AL76" s="35"/>
      <c r="AM76" s="35"/>
      <c r="AT76" s="35"/>
      <c r="AU76" s="35"/>
      <c r="AV76" s="35"/>
      <c r="AW76" s="35"/>
    </row>
    <row r="77" spans="2:67" s="15" customFormat="1" x14ac:dyDescent="0.3">
      <c r="M77" s="35"/>
      <c r="N77" s="35"/>
      <c r="O77" s="35"/>
      <c r="P77" s="35"/>
      <c r="Q77" s="35"/>
      <c r="R77" s="106"/>
      <c r="S77" s="106"/>
      <c r="T77" s="106"/>
      <c r="U77" s="106"/>
      <c r="V77" s="106"/>
      <c r="W77" s="106"/>
      <c r="X77" s="35"/>
      <c r="Y77" s="35"/>
      <c r="Z77" s="35"/>
      <c r="AA77" s="35"/>
      <c r="AB77" s="35"/>
      <c r="AC77" s="35"/>
      <c r="AF77" s="35"/>
      <c r="AG77" s="35"/>
      <c r="AH77" s="35"/>
      <c r="AI77" s="35"/>
      <c r="AJ77" s="35"/>
      <c r="AK77" s="35"/>
      <c r="AL77" s="35"/>
      <c r="AM77" s="35"/>
      <c r="AT77" s="35"/>
      <c r="AU77" s="35"/>
      <c r="AV77" s="35"/>
      <c r="AW77" s="35"/>
    </row>
    <row r="78" spans="2:67" s="15" customFormat="1" x14ac:dyDescent="0.3">
      <c r="M78" s="35"/>
      <c r="N78" s="35"/>
      <c r="O78" s="35"/>
      <c r="P78" s="35"/>
      <c r="Q78" s="35"/>
      <c r="R78" s="106"/>
      <c r="S78" s="106"/>
      <c r="T78" s="106"/>
      <c r="U78" s="106"/>
      <c r="V78" s="106"/>
      <c r="W78" s="106"/>
      <c r="X78" s="35"/>
      <c r="Y78" s="35"/>
      <c r="Z78" s="35"/>
      <c r="AA78" s="35"/>
      <c r="AB78" s="35"/>
      <c r="AC78" s="35"/>
      <c r="AJ78" s="35"/>
      <c r="AK78" s="35"/>
      <c r="AL78" s="35"/>
      <c r="AM78" s="35"/>
    </row>
    <row r="79" spans="2:67" s="15" customFormat="1" x14ac:dyDescent="0.3">
      <c r="M79" s="35"/>
      <c r="N79" s="35"/>
      <c r="O79" s="35"/>
      <c r="P79" s="35"/>
      <c r="Q79" s="35"/>
      <c r="R79" s="106"/>
      <c r="S79" s="106"/>
      <c r="T79" s="106"/>
      <c r="U79" s="106"/>
      <c r="V79" s="106"/>
      <c r="W79" s="106"/>
      <c r="X79" s="35"/>
      <c r="Y79" s="35"/>
      <c r="Z79" s="35"/>
      <c r="AA79" s="35"/>
      <c r="AB79" s="35"/>
      <c r="AC79" s="35"/>
      <c r="AJ79" s="35"/>
      <c r="AK79" s="35"/>
      <c r="AL79" s="35"/>
      <c r="AM79" s="35"/>
    </row>
    <row r="80" spans="2:67" s="15" customFormat="1" x14ac:dyDescent="0.3">
      <c r="M80" s="35"/>
      <c r="N80" s="35"/>
      <c r="O80" s="35"/>
      <c r="P80" s="35"/>
      <c r="Q80" s="35"/>
      <c r="R80" s="106"/>
      <c r="S80" s="106"/>
      <c r="T80" s="106"/>
      <c r="U80" s="106"/>
      <c r="V80" s="106"/>
      <c r="W80" s="106"/>
      <c r="X80" s="35"/>
      <c r="Y80" s="35"/>
      <c r="Z80" s="35"/>
      <c r="AA80" s="35"/>
      <c r="AB80" s="35"/>
      <c r="AC80" s="35"/>
      <c r="AJ80" s="35"/>
      <c r="AK80" s="35"/>
      <c r="AL80" s="35"/>
      <c r="AM80" s="35"/>
    </row>
    <row r="81" spans="13:39" s="15" customFormat="1" x14ac:dyDescent="0.3">
      <c r="M81" s="35"/>
      <c r="N81" s="35"/>
      <c r="O81" s="35"/>
      <c r="P81" s="35"/>
      <c r="Q81" s="35"/>
      <c r="R81" s="106"/>
      <c r="S81" s="106"/>
      <c r="T81" s="106"/>
      <c r="U81" s="106"/>
      <c r="V81" s="106"/>
      <c r="W81" s="106"/>
      <c r="X81" s="35"/>
      <c r="Y81" s="35"/>
      <c r="Z81" s="35"/>
      <c r="AA81" s="35"/>
      <c r="AB81" s="35"/>
      <c r="AC81" s="35"/>
      <c r="AJ81" s="35"/>
      <c r="AK81" s="35"/>
      <c r="AL81" s="35"/>
      <c r="AM81" s="35"/>
    </row>
    <row r="82" spans="13:39" s="15" customFormat="1" x14ac:dyDescent="0.3">
      <c r="M82" s="35"/>
      <c r="N82" s="35"/>
      <c r="O82" s="35"/>
      <c r="P82" s="35"/>
      <c r="Q82" s="35"/>
      <c r="R82" s="106"/>
      <c r="S82" s="106"/>
      <c r="T82" s="106"/>
      <c r="U82" s="106"/>
      <c r="V82" s="106"/>
      <c r="W82" s="106"/>
      <c r="X82" s="35"/>
      <c r="Y82" s="35"/>
      <c r="Z82" s="35"/>
      <c r="AA82" s="35"/>
      <c r="AB82" s="35"/>
      <c r="AC82" s="35"/>
      <c r="AJ82" s="35"/>
      <c r="AK82" s="35"/>
      <c r="AL82" s="35"/>
      <c r="AM82" s="35"/>
    </row>
    <row r="83" spans="13:39" s="15" customFormat="1" x14ac:dyDescent="0.3">
      <c r="M83" s="35"/>
      <c r="N83" s="35"/>
      <c r="O83" s="35"/>
      <c r="P83" s="35"/>
      <c r="Q83" s="35"/>
      <c r="R83" s="106"/>
      <c r="S83" s="106"/>
      <c r="T83" s="106"/>
      <c r="U83" s="106"/>
      <c r="V83" s="106"/>
      <c r="W83" s="106"/>
      <c r="X83" s="35"/>
      <c r="Y83" s="35"/>
      <c r="Z83" s="35"/>
      <c r="AA83" s="35"/>
      <c r="AB83" s="35"/>
      <c r="AC83" s="35"/>
      <c r="AJ83" s="35"/>
      <c r="AK83" s="35"/>
      <c r="AL83" s="35"/>
      <c r="AM83" s="35"/>
    </row>
    <row r="84" spans="13:39" s="15" customFormat="1" x14ac:dyDescent="0.3">
      <c r="M84" s="35"/>
      <c r="N84" s="35"/>
      <c r="O84" s="35"/>
      <c r="P84" s="35"/>
      <c r="Q84" s="35"/>
      <c r="R84" s="106"/>
      <c r="S84" s="106"/>
      <c r="T84" s="106"/>
      <c r="U84" s="106"/>
      <c r="V84" s="106"/>
      <c r="W84" s="106"/>
      <c r="X84" s="35"/>
      <c r="Y84" s="35"/>
      <c r="Z84" s="35"/>
      <c r="AA84" s="35"/>
      <c r="AB84" s="35"/>
      <c r="AC84" s="35"/>
      <c r="AJ84" s="35"/>
      <c r="AK84" s="35"/>
      <c r="AL84" s="35"/>
      <c r="AM84" s="35"/>
    </row>
    <row r="85" spans="13:39" s="15" customFormat="1" x14ac:dyDescent="0.3">
      <c r="M85" s="35"/>
      <c r="N85" s="35"/>
      <c r="O85" s="35"/>
      <c r="P85" s="35"/>
      <c r="Q85" s="35"/>
      <c r="R85" s="106"/>
      <c r="S85" s="106"/>
      <c r="T85" s="106"/>
      <c r="U85" s="106"/>
      <c r="V85" s="106"/>
      <c r="W85" s="106"/>
      <c r="X85" s="35"/>
      <c r="Y85" s="35"/>
      <c r="Z85" s="35"/>
      <c r="AA85" s="35"/>
      <c r="AB85" s="35"/>
      <c r="AC85" s="35"/>
      <c r="AJ85" s="35"/>
      <c r="AK85" s="35"/>
      <c r="AL85" s="35"/>
      <c r="AM85" s="35"/>
    </row>
    <row r="86" spans="13:39" s="15" customFormat="1" x14ac:dyDescent="0.3">
      <c r="M86" s="35"/>
      <c r="N86" s="35"/>
      <c r="O86" s="35"/>
      <c r="P86" s="35"/>
      <c r="Q86" s="35"/>
      <c r="R86" s="106"/>
      <c r="S86" s="106"/>
      <c r="T86" s="106"/>
      <c r="U86" s="106"/>
      <c r="V86" s="106"/>
      <c r="W86" s="106"/>
      <c r="X86" s="35"/>
      <c r="Y86" s="35"/>
      <c r="Z86" s="35"/>
      <c r="AA86" s="35"/>
      <c r="AB86" s="35"/>
      <c r="AC86" s="35"/>
      <c r="AJ86" s="35"/>
      <c r="AK86" s="35"/>
      <c r="AL86" s="35"/>
      <c r="AM86" s="35"/>
    </row>
    <row r="87" spans="13:39" s="15" customFormat="1" x14ac:dyDescent="0.3">
      <c r="M87" s="35"/>
      <c r="N87" s="35"/>
      <c r="O87" s="35"/>
      <c r="P87" s="35"/>
      <c r="Q87" s="35"/>
      <c r="R87" s="106"/>
      <c r="S87" s="106"/>
      <c r="T87" s="106"/>
      <c r="U87" s="106"/>
      <c r="V87" s="106"/>
      <c r="W87" s="106"/>
      <c r="X87" s="35"/>
      <c r="Y87" s="35"/>
      <c r="Z87" s="35"/>
      <c r="AA87" s="35"/>
      <c r="AB87" s="35"/>
      <c r="AC87" s="35"/>
      <c r="AJ87" s="35"/>
      <c r="AK87" s="35"/>
      <c r="AL87" s="35"/>
      <c r="AM87" s="35"/>
    </row>
    <row r="88" spans="13:39" s="15" customFormat="1" x14ac:dyDescent="0.3">
      <c r="M88" s="35"/>
      <c r="N88" s="35"/>
      <c r="O88" s="35"/>
      <c r="P88" s="35"/>
      <c r="Q88" s="35"/>
      <c r="R88" s="106"/>
      <c r="S88" s="106"/>
      <c r="T88" s="106"/>
      <c r="U88" s="106"/>
      <c r="V88" s="106"/>
      <c r="W88" s="106"/>
      <c r="X88" s="35"/>
      <c r="Y88" s="35"/>
      <c r="Z88" s="35"/>
      <c r="AA88" s="35"/>
      <c r="AB88" s="35"/>
      <c r="AC88" s="35"/>
      <c r="AJ88" s="35"/>
      <c r="AK88" s="35"/>
      <c r="AL88" s="35"/>
      <c r="AM88" s="35"/>
    </row>
    <row r="89" spans="13:39" s="15" customFormat="1" x14ac:dyDescent="0.3">
      <c r="M89" s="35"/>
      <c r="N89" s="35"/>
      <c r="O89" s="35"/>
      <c r="P89" s="35"/>
      <c r="Q89" s="35"/>
      <c r="R89" s="106"/>
      <c r="S89" s="106"/>
      <c r="T89" s="106"/>
      <c r="U89" s="106"/>
      <c r="V89" s="106"/>
      <c r="W89" s="106"/>
      <c r="X89" s="35"/>
      <c r="Y89" s="35"/>
      <c r="Z89" s="35"/>
      <c r="AA89" s="35"/>
      <c r="AB89" s="35"/>
      <c r="AC89" s="35"/>
      <c r="AJ89" s="35"/>
      <c r="AK89" s="35"/>
      <c r="AL89" s="35"/>
      <c r="AM89" s="35"/>
    </row>
    <row r="90" spans="13:39" s="15" customFormat="1" x14ac:dyDescent="0.3">
      <c r="M90" s="35"/>
      <c r="N90" s="35"/>
      <c r="O90" s="35"/>
      <c r="P90" s="35"/>
      <c r="Q90" s="35"/>
      <c r="R90" s="106"/>
      <c r="S90" s="106"/>
      <c r="T90" s="106"/>
      <c r="U90" s="106"/>
      <c r="V90" s="106"/>
      <c r="W90" s="106"/>
      <c r="X90" s="35"/>
      <c r="Y90" s="35"/>
      <c r="Z90" s="35"/>
      <c r="AA90" s="35"/>
      <c r="AB90" s="35"/>
      <c r="AC90" s="35"/>
      <c r="AJ90" s="35"/>
      <c r="AK90" s="35"/>
      <c r="AL90" s="35"/>
      <c r="AM90" s="35"/>
    </row>
    <row r="91" spans="13:39" s="15" customFormat="1" x14ac:dyDescent="0.3">
      <c r="M91" s="35"/>
      <c r="N91" s="35"/>
      <c r="O91" s="35"/>
      <c r="P91" s="35"/>
      <c r="Q91" s="35"/>
      <c r="R91" s="106"/>
      <c r="S91" s="106"/>
      <c r="T91" s="106"/>
      <c r="U91" s="106"/>
      <c r="V91" s="106"/>
      <c r="W91" s="106"/>
      <c r="X91" s="35"/>
      <c r="Y91" s="35"/>
      <c r="Z91" s="35"/>
      <c r="AA91" s="35"/>
      <c r="AB91" s="35"/>
      <c r="AC91" s="35"/>
      <c r="AJ91" s="35"/>
      <c r="AK91" s="35"/>
      <c r="AL91" s="35"/>
      <c r="AM91" s="35"/>
    </row>
    <row r="92" spans="13:39" s="15" customFormat="1" x14ac:dyDescent="0.3">
      <c r="M92" s="35"/>
      <c r="N92" s="35"/>
      <c r="O92" s="35"/>
      <c r="P92" s="35"/>
      <c r="Q92" s="35"/>
      <c r="R92" s="106"/>
      <c r="S92" s="106"/>
      <c r="T92" s="106"/>
      <c r="U92" s="106"/>
      <c r="V92" s="106"/>
      <c r="W92" s="106"/>
      <c r="X92" s="35"/>
      <c r="Y92" s="35"/>
      <c r="Z92" s="35"/>
      <c r="AA92" s="35"/>
      <c r="AB92" s="35"/>
      <c r="AC92" s="35"/>
      <c r="AJ92" s="35"/>
      <c r="AK92" s="35"/>
      <c r="AL92" s="35"/>
      <c r="AM92" s="35"/>
    </row>
    <row r="93" spans="13:39" s="15" customFormat="1" x14ac:dyDescent="0.3">
      <c r="M93" s="35"/>
      <c r="N93" s="35"/>
      <c r="O93" s="35"/>
      <c r="P93" s="35"/>
      <c r="Q93" s="35"/>
      <c r="R93" s="106"/>
      <c r="S93" s="106"/>
      <c r="T93" s="106"/>
      <c r="U93" s="106"/>
      <c r="V93" s="106"/>
      <c r="W93" s="106"/>
      <c r="X93" s="35"/>
      <c r="Y93" s="35"/>
      <c r="Z93" s="35"/>
      <c r="AA93" s="35"/>
      <c r="AB93" s="35"/>
      <c r="AC93" s="35"/>
      <c r="AJ93" s="35"/>
      <c r="AK93" s="35"/>
      <c r="AL93" s="35"/>
      <c r="AM93" s="35"/>
    </row>
    <row r="94" spans="13:39" s="15" customFormat="1" x14ac:dyDescent="0.3">
      <c r="M94" s="35"/>
      <c r="N94" s="35"/>
      <c r="O94" s="35"/>
      <c r="P94" s="35"/>
      <c r="Q94" s="35"/>
      <c r="R94" s="106"/>
      <c r="S94" s="106"/>
      <c r="T94" s="106"/>
      <c r="U94" s="106"/>
      <c r="V94" s="106"/>
      <c r="W94" s="106"/>
      <c r="X94" s="35"/>
      <c r="Y94" s="35"/>
      <c r="Z94" s="35"/>
      <c r="AA94" s="35"/>
      <c r="AB94" s="35"/>
      <c r="AC94" s="35"/>
      <c r="AJ94" s="35"/>
      <c r="AK94" s="35"/>
      <c r="AL94" s="35"/>
      <c r="AM94" s="35"/>
    </row>
    <row r="95" spans="13:39" s="15" customFormat="1" x14ac:dyDescent="0.3">
      <c r="M95" s="35"/>
      <c r="N95" s="35"/>
      <c r="O95" s="35"/>
      <c r="P95" s="35"/>
      <c r="Q95" s="35"/>
      <c r="R95" s="106"/>
      <c r="S95" s="106"/>
      <c r="T95" s="106"/>
      <c r="U95" s="106"/>
      <c r="V95" s="106"/>
      <c r="W95" s="106"/>
      <c r="X95" s="35"/>
      <c r="Y95" s="35"/>
      <c r="Z95" s="35"/>
      <c r="AA95" s="35"/>
      <c r="AB95" s="35"/>
      <c r="AC95" s="35"/>
      <c r="AJ95" s="35"/>
      <c r="AK95" s="35"/>
      <c r="AL95" s="35"/>
      <c r="AM95" s="35"/>
    </row>
    <row r="96" spans="13:39" s="15" customFormat="1" x14ac:dyDescent="0.3">
      <c r="M96" s="35"/>
      <c r="N96" s="35"/>
      <c r="O96" s="35"/>
      <c r="P96" s="35"/>
      <c r="Q96" s="35"/>
      <c r="R96" s="106"/>
      <c r="S96" s="106"/>
      <c r="T96" s="106"/>
      <c r="U96" s="106"/>
      <c r="V96" s="106"/>
      <c r="W96" s="106"/>
      <c r="X96" s="35"/>
      <c r="Y96" s="35"/>
      <c r="Z96" s="35"/>
      <c r="AA96" s="35"/>
      <c r="AB96" s="35"/>
      <c r="AC96" s="35"/>
      <c r="AJ96" s="35"/>
      <c r="AK96" s="35"/>
      <c r="AL96" s="35"/>
      <c r="AM96" s="35"/>
    </row>
    <row r="97" spans="13:39" s="15" customFormat="1" x14ac:dyDescent="0.3">
      <c r="M97" s="35"/>
      <c r="N97" s="35"/>
      <c r="O97" s="35"/>
      <c r="P97" s="35"/>
      <c r="Q97" s="35"/>
      <c r="R97" s="106"/>
      <c r="S97" s="106"/>
      <c r="T97" s="106"/>
      <c r="U97" s="106"/>
      <c r="V97" s="106"/>
      <c r="W97" s="106"/>
      <c r="X97" s="35"/>
      <c r="Y97" s="35"/>
      <c r="Z97" s="35"/>
      <c r="AA97" s="35"/>
      <c r="AB97" s="35"/>
      <c r="AC97" s="35"/>
      <c r="AJ97" s="35"/>
      <c r="AK97" s="35"/>
      <c r="AL97" s="35"/>
      <c r="AM97" s="35"/>
    </row>
    <row r="98" spans="13:39" s="15" customFormat="1" x14ac:dyDescent="0.3">
      <c r="M98" s="35"/>
      <c r="N98" s="35"/>
      <c r="O98" s="35"/>
      <c r="P98" s="35"/>
      <c r="Q98" s="35"/>
      <c r="R98" s="106"/>
      <c r="S98" s="106"/>
      <c r="T98" s="106"/>
      <c r="U98" s="106"/>
      <c r="V98" s="106"/>
      <c r="W98" s="106"/>
      <c r="X98" s="35"/>
      <c r="Y98" s="35"/>
      <c r="Z98" s="35"/>
      <c r="AA98" s="35"/>
      <c r="AB98" s="35"/>
      <c r="AC98" s="35"/>
      <c r="AJ98" s="35"/>
      <c r="AK98" s="35"/>
      <c r="AL98" s="35"/>
      <c r="AM98" s="35"/>
    </row>
    <row r="99" spans="13:39" s="15" customFormat="1" x14ac:dyDescent="0.3">
      <c r="M99" s="35"/>
      <c r="N99" s="35"/>
      <c r="O99" s="35"/>
      <c r="P99" s="35"/>
      <c r="Q99" s="35"/>
      <c r="R99" s="106"/>
      <c r="S99" s="106"/>
      <c r="T99" s="106"/>
      <c r="U99" s="106"/>
      <c r="V99" s="106"/>
      <c r="W99" s="106"/>
      <c r="X99" s="35"/>
      <c r="Y99" s="35"/>
      <c r="Z99" s="35"/>
      <c r="AA99" s="35"/>
      <c r="AB99" s="35"/>
      <c r="AC99" s="35"/>
      <c r="AJ99" s="35"/>
      <c r="AK99" s="35"/>
      <c r="AL99" s="35"/>
      <c r="AM99" s="35"/>
    </row>
    <row r="100" spans="13:39" s="15" customFormat="1" x14ac:dyDescent="0.3">
      <c r="M100" s="35"/>
      <c r="N100" s="35"/>
      <c r="O100" s="35"/>
      <c r="P100" s="35"/>
      <c r="Q100" s="35"/>
      <c r="R100" s="106"/>
      <c r="S100" s="106"/>
      <c r="T100" s="106"/>
      <c r="U100" s="106"/>
      <c r="V100" s="106"/>
      <c r="W100" s="106"/>
      <c r="X100" s="35"/>
      <c r="Y100" s="35"/>
      <c r="Z100" s="35"/>
      <c r="AA100" s="35"/>
      <c r="AB100" s="35"/>
      <c r="AC100" s="35"/>
      <c r="AJ100" s="35"/>
      <c r="AK100" s="35"/>
      <c r="AL100" s="35"/>
      <c r="AM100" s="35"/>
    </row>
    <row r="101" spans="13:39" s="15" customFormat="1" x14ac:dyDescent="0.3">
      <c r="M101" s="35"/>
      <c r="N101" s="35"/>
      <c r="O101" s="35"/>
      <c r="P101" s="35"/>
      <c r="Q101" s="35"/>
      <c r="R101" s="106"/>
      <c r="S101" s="106"/>
      <c r="T101" s="106"/>
      <c r="U101" s="106"/>
      <c r="V101" s="106"/>
      <c r="W101" s="106"/>
      <c r="X101" s="35"/>
      <c r="Y101" s="35"/>
      <c r="Z101" s="35"/>
      <c r="AA101" s="35"/>
      <c r="AB101" s="35"/>
      <c r="AC101" s="35"/>
      <c r="AJ101" s="35"/>
      <c r="AK101" s="35"/>
      <c r="AL101" s="35"/>
      <c r="AM101" s="35"/>
    </row>
    <row r="102" spans="13:39" s="15" customFormat="1" x14ac:dyDescent="0.3">
      <c r="M102" s="35"/>
      <c r="N102" s="35"/>
      <c r="O102" s="35"/>
      <c r="P102" s="35"/>
      <c r="Q102" s="35"/>
      <c r="R102" s="106"/>
      <c r="S102" s="106"/>
      <c r="T102" s="106"/>
      <c r="U102" s="106"/>
      <c r="V102" s="106"/>
      <c r="W102" s="106"/>
      <c r="X102" s="35"/>
      <c r="Y102" s="35"/>
      <c r="Z102" s="35"/>
      <c r="AA102" s="35"/>
      <c r="AB102" s="35"/>
      <c r="AC102" s="35"/>
      <c r="AJ102" s="35"/>
      <c r="AK102" s="35"/>
      <c r="AL102" s="35"/>
      <c r="AM102" s="35"/>
    </row>
    <row r="103" spans="13:39" s="15" customFormat="1" x14ac:dyDescent="0.3">
      <c r="M103" s="35"/>
      <c r="N103" s="35"/>
      <c r="O103" s="35"/>
      <c r="P103" s="35"/>
      <c r="Q103" s="35"/>
      <c r="R103" s="106"/>
      <c r="S103" s="106"/>
      <c r="T103" s="106"/>
      <c r="U103" s="106"/>
      <c r="V103" s="106"/>
      <c r="W103" s="106"/>
      <c r="X103" s="35"/>
      <c r="Y103" s="35"/>
      <c r="Z103" s="35"/>
      <c r="AA103" s="35"/>
      <c r="AB103" s="35"/>
      <c r="AC103" s="35"/>
      <c r="AJ103" s="35"/>
      <c r="AK103" s="35"/>
      <c r="AL103" s="35"/>
      <c r="AM103" s="35"/>
    </row>
    <row r="104" spans="13:39" s="15" customFormat="1" x14ac:dyDescent="0.3">
      <c r="M104" s="35"/>
      <c r="N104" s="35"/>
      <c r="O104" s="35"/>
      <c r="P104" s="35"/>
      <c r="Q104" s="35"/>
      <c r="R104" s="106"/>
      <c r="S104" s="106"/>
      <c r="T104" s="106"/>
      <c r="U104" s="106"/>
      <c r="V104" s="106"/>
      <c r="W104" s="106"/>
      <c r="X104" s="35"/>
      <c r="Y104" s="35"/>
      <c r="Z104" s="35"/>
      <c r="AA104" s="35"/>
      <c r="AB104" s="35"/>
      <c r="AC104" s="35"/>
      <c r="AJ104" s="35"/>
      <c r="AK104" s="35"/>
      <c r="AL104" s="35"/>
      <c r="AM104" s="35"/>
    </row>
    <row r="105" spans="13:39" s="15" customFormat="1" x14ac:dyDescent="0.3">
      <c r="M105" s="35"/>
      <c r="N105" s="35"/>
      <c r="O105" s="35"/>
      <c r="P105" s="35"/>
      <c r="Q105" s="35"/>
      <c r="R105" s="106"/>
      <c r="S105" s="106"/>
      <c r="T105" s="106"/>
      <c r="U105" s="106"/>
      <c r="V105" s="106"/>
      <c r="W105" s="106"/>
      <c r="X105" s="35"/>
      <c r="Y105" s="35"/>
      <c r="Z105" s="35"/>
      <c r="AA105" s="35"/>
      <c r="AB105" s="35"/>
      <c r="AC105" s="35"/>
      <c r="AJ105" s="35"/>
      <c r="AK105" s="35"/>
      <c r="AL105" s="35"/>
      <c r="AM105" s="35"/>
    </row>
    <row r="106" spans="13:39" s="15" customFormat="1" x14ac:dyDescent="0.3">
      <c r="M106" s="35"/>
      <c r="N106" s="35"/>
      <c r="O106" s="35"/>
      <c r="P106" s="35"/>
      <c r="Q106" s="35"/>
      <c r="R106" s="106"/>
      <c r="S106" s="106"/>
      <c r="T106" s="106"/>
      <c r="U106" s="106"/>
      <c r="V106" s="106"/>
      <c r="W106" s="106"/>
      <c r="X106" s="35"/>
      <c r="Y106" s="35"/>
      <c r="Z106" s="35"/>
      <c r="AA106" s="35"/>
      <c r="AB106" s="35"/>
      <c r="AC106" s="35"/>
      <c r="AJ106" s="35"/>
      <c r="AK106" s="35"/>
      <c r="AL106" s="35"/>
      <c r="AM106" s="35"/>
    </row>
    <row r="107" spans="13:39" s="15" customFormat="1" x14ac:dyDescent="0.3">
      <c r="M107" s="35"/>
      <c r="N107" s="35"/>
      <c r="O107" s="35"/>
      <c r="P107" s="35"/>
      <c r="Q107" s="35"/>
      <c r="R107" s="106"/>
      <c r="S107" s="106"/>
      <c r="T107" s="106"/>
      <c r="U107" s="106"/>
      <c r="V107" s="106"/>
      <c r="W107" s="106"/>
      <c r="X107" s="35"/>
      <c r="Y107" s="35"/>
      <c r="Z107" s="35"/>
      <c r="AA107" s="35"/>
      <c r="AB107" s="35"/>
      <c r="AC107" s="35"/>
      <c r="AJ107" s="35"/>
      <c r="AK107" s="35"/>
      <c r="AL107" s="35"/>
      <c r="AM107" s="35"/>
    </row>
    <row r="108" spans="13:39" s="15" customFormat="1" x14ac:dyDescent="0.3">
      <c r="M108" s="35"/>
      <c r="N108" s="35"/>
      <c r="O108" s="35"/>
      <c r="P108" s="35"/>
      <c r="Q108" s="35"/>
      <c r="R108" s="106"/>
      <c r="S108" s="106"/>
      <c r="T108" s="106"/>
      <c r="U108" s="106"/>
      <c r="V108" s="106"/>
      <c r="W108" s="106"/>
      <c r="X108" s="35"/>
      <c r="Y108" s="35"/>
      <c r="Z108" s="35"/>
      <c r="AA108" s="35"/>
      <c r="AB108" s="35"/>
      <c r="AC108" s="35"/>
      <c r="AJ108" s="35"/>
      <c r="AK108" s="35"/>
      <c r="AL108" s="35"/>
      <c r="AM108" s="35"/>
    </row>
    <row r="109" spans="13:39" s="15" customFormat="1" x14ac:dyDescent="0.3">
      <c r="M109" s="35"/>
      <c r="N109" s="35"/>
      <c r="O109" s="35"/>
      <c r="P109" s="35"/>
      <c r="Q109" s="35"/>
      <c r="R109" s="106"/>
      <c r="S109" s="106"/>
      <c r="T109" s="106"/>
      <c r="U109" s="106"/>
      <c r="V109" s="106"/>
      <c r="W109" s="106"/>
      <c r="X109" s="35"/>
      <c r="Y109" s="35"/>
      <c r="Z109" s="35"/>
      <c r="AA109" s="35"/>
      <c r="AB109" s="35"/>
      <c r="AC109" s="35"/>
      <c r="AJ109" s="35"/>
      <c r="AK109" s="35"/>
      <c r="AL109" s="35"/>
      <c r="AM109" s="35"/>
    </row>
    <row r="110" spans="13:39" s="15" customFormat="1" x14ac:dyDescent="0.3">
      <c r="M110" s="35"/>
      <c r="N110" s="35"/>
      <c r="O110" s="35"/>
      <c r="P110" s="35"/>
      <c r="Q110" s="35"/>
      <c r="R110" s="106"/>
      <c r="S110" s="106"/>
      <c r="T110" s="106"/>
      <c r="U110" s="106"/>
      <c r="V110" s="106"/>
      <c r="W110" s="106"/>
      <c r="X110" s="35"/>
      <c r="Y110" s="35"/>
      <c r="Z110" s="35"/>
      <c r="AA110" s="35"/>
      <c r="AB110" s="35"/>
      <c r="AC110" s="35"/>
      <c r="AJ110" s="35"/>
      <c r="AK110" s="35"/>
      <c r="AL110" s="35"/>
      <c r="AM110" s="35"/>
    </row>
    <row r="111" spans="13:39" s="15" customFormat="1" x14ac:dyDescent="0.3">
      <c r="M111" s="35"/>
      <c r="N111" s="35"/>
      <c r="O111" s="35"/>
      <c r="P111" s="35"/>
      <c r="Q111" s="35"/>
      <c r="R111" s="106"/>
      <c r="S111" s="106"/>
      <c r="T111" s="106"/>
      <c r="U111" s="106"/>
      <c r="V111" s="106"/>
      <c r="W111" s="106"/>
      <c r="X111" s="35"/>
      <c r="Y111" s="35"/>
      <c r="Z111" s="35"/>
      <c r="AA111" s="35"/>
      <c r="AB111" s="35"/>
      <c r="AC111" s="35"/>
      <c r="AJ111" s="35"/>
      <c r="AK111" s="35"/>
      <c r="AL111" s="35"/>
      <c r="AM111" s="35"/>
    </row>
    <row r="112" spans="13:39" s="15" customFormat="1" x14ac:dyDescent="0.3">
      <c r="M112" s="35"/>
      <c r="N112" s="35"/>
      <c r="O112" s="35"/>
      <c r="P112" s="35"/>
      <c r="Q112" s="35"/>
      <c r="R112" s="106"/>
      <c r="S112" s="106"/>
      <c r="T112" s="136"/>
      <c r="U112" s="136"/>
      <c r="V112" s="136"/>
      <c r="W112" s="136"/>
      <c r="X112" s="95"/>
      <c r="Y112" s="95"/>
      <c r="Z112" s="95"/>
      <c r="AA112" s="95"/>
      <c r="AB112" s="35"/>
      <c r="AC112" s="35"/>
      <c r="AJ112" s="35"/>
      <c r="AK112" s="35"/>
      <c r="AL112" s="35"/>
      <c r="AM112" s="35"/>
    </row>
    <row r="113" spans="2:39" s="15" customFormat="1" x14ac:dyDescent="0.3">
      <c r="M113" s="35"/>
      <c r="N113" s="35"/>
      <c r="O113" s="35"/>
      <c r="P113" s="35"/>
      <c r="Q113" s="35"/>
      <c r="R113" s="106"/>
      <c r="S113" s="106"/>
      <c r="T113" s="136"/>
      <c r="U113" s="136"/>
      <c r="V113" s="136"/>
      <c r="W113" s="136"/>
      <c r="X113" s="95"/>
      <c r="Y113" s="95"/>
      <c r="Z113" s="95"/>
      <c r="AA113" s="95"/>
      <c r="AB113" s="35"/>
      <c r="AC113" s="35"/>
      <c r="AJ113" s="35"/>
      <c r="AK113" s="35"/>
      <c r="AL113" s="35"/>
      <c r="AM113" s="35"/>
    </row>
    <row r="114" spans="2:39" s="15" customFormat="1" x14ac:dyDescent="0.3">
      <c r="M114" s="35"/>
      <c r="N114" s="35"/>
      <c r="O114" s="35"/>
      <c r="P114" s="35"/>
      <c r="Q114" s="35"/>
      <c r="R114" s="106"/>
      <c r="S114" s="106"/>
      <c r="T114" s="136"/>
      <c r="U114" s="136"/>
      <c r="V114" s="136"/>
      <c r="W114" s="136"/>
      <c r="X114" s="95"/>
      <c r="Y114" s="95"/>
      <c r="Z114" s="95"/>
      <c r="AA114" s="95"/>
      <c r="AB114" s="95"/>
      <c r="AC114" s="35"/>
      <c r="AJ114" s="35"/>
      <c r="AK114" s="35"/>
      <c r="AL114" s="35"/>
      <c r="AM114" s="35"/>
    </row>
    <row r="115" spans="2:39" s="15" customFormat="1" x14ac:dyDescent="0.3">
      <c r="M115" s="35"/>
      <c r="N115" s="35"/>
      <c r="O115" s="35"/>
      <c r="P115" s="35"/>
      <c r="Q115" s="35"/>
      <c r="R115" s="106"/>
      <c r="S115" s="106"/>
      <c r="T115" s="136"/>
      <c r="U115" s="136"/>
      <c r="V115" s="136"/>
      <c r="W115" s="136"/>
      <c r="X115" s="95"/>
      <c r="Y115" s="95"/>
      <c r="Z115" s="95"/>
      <c r="AA115" s="95"/>
      <c r="AB115" s="95"/>
      <c r="AC115" s="35"/>
      <c r="AJ115" s="35"/>
      <c r="AK115" s="35"/>
      <c r="AL115" s="35"/>
      <c r="AM115" s="35"/>
    </row>
    <row r="116" spans="2:39" s="15" customFormat="1" x14ac:dyDescent="0.3">
      <c r="M116" s="35"/>
      <c r="N116" s="35"/>
      <c r="O116" s="35"/>
      <c r="P116" s="35"/>
      <c r="Q116" s="35"/>
      <c r="R116" s="106"/>
      <c r="S116" s="106"/>
      <c r="T116" s="136"/>
      <c r="U116" s="136"/>
      <c r="V116" s="136"/>
      <c r="W116" s="136"/>
      <c r="X116" s="95"/>
      <c r="Y116" s="95"/>
      <c r="Z116" s="95"/>
      <c r="AA116" s="95"/>
      <c r="AB116" s="95"/>
      <c r="AC116" s="35"/>
      <c r="AJ116" s="35"/>
      <c r="AK116" s="35"/>
      <c r="AL116" s="35"/>
      <c r="AM116" s="35"/>
    </row>
    <row r="117" spans="2:39" s="15" customFormat="1" x14ac:dyDescent="0.3">
      <c r="M117" s="35"/>
      <c r="N117" s="35"/>
      <c r="O117" s="35"/>
      <c r="P117" s="35"/>
      <c r="Q117" s="35"/>
      <c r="R117" s="106"/>
      <c r="S117" s="106"/>
      <c r="T117" s="136"/>
      <c r="U117" s="136"/>
      <c r="V117" s="136"/>
      <c r="W117" s="136"/>
      <c r="X117" s="95"/>
      <c r="Y117" s="95"/>
      <c r="Z117" s="95"/>
      <c r="AA117" s="95"/>
      <c r="AB117" s="95"/>
      <c r="AC117" s="35"/>
      <c r="AJ117" s="35"/>
      <c r="AK117" s="35"/>
      <c r="AL117" s="35"/>
      <c r="AM117" s="35"/>
    </row>
    <row r="118" spans="2:39" s="15" customFormat="1" x14ac:dyDescent="0.3">
      <c r="M118" s="35"/>
      <c r="N118" s="35"/>
      <c r="O118" s="35"/>
      <c r="P118" s="35"/>
      <c r="Q118" s="35"/>
      <c r="R118" s="106"/>
      <c r="S118" s="106"/>
      <c r="T118" s="136"/>
      <c r="U118" s="136"/>
      <c r="V118" s="136"/>
      <c r="W118" s="136"/>
      <c r="X118" s="95"/>
      <c r="Y118" s="95"/>
      <c r="Z118" s="95"/>
      <c r="AA118" s="95"/>
      <c r="AB118" s="95"/>
      <c r="AC118" s="35"/>
      <c r="AJ118" s="35"/>
      <c r="AK118" s="35"/>
      <c r="AL118" s="35"/>
      <c r="AM118" s="35"/>
    </row>
    <row r="119" spans="2:39" s="15" customFormat="1" x14ac:dyDescent="0.3">
      <c r="M119" s="35"/>
      <c r="N119" s="35"/>
      <c r="O119" s="35"/>
      <c r="P119" s="35"/>
      <c r="Q119" s="35"/>
      <c r="R119" s="106"/>
      <c r="S119" s="106"/>
      <c r="T119" s="136"/>
      <c r="U119" s="136"/>
      <c r="V119" s="136"/>
      <c r="W119" s="136"/>
      <c r="X119" s="95"/>
      <c r="Y119" s="95"/>
      <c r="Z119" s="95"/>
      <c r="AA119" s="95"/>
      <c r="AB119" s="95"/>
      <c r="AC119" s="35"/>
      <c r="AJ119" s="35"/>
      <c r="AK119" s="35"/>
      <c r="AL119" s="35"/>
      <c r="AM119" s="35"/>
    </row>
    <row r="120" spans="2:39" s="15" customFormat="1" x14ac:dyDescent="0.3">
      <c r="M120" s="35"/>
      <c r="N120" s="35"/>
      <c r="O120" s="35"/>
      <c r="P120" s="35"/>
      <c r="Q120" s="35"/>
      <c r="R120" s="106"/>
      <c r="S120" s="106"/>
      <c r="T120" s="136"/>
      <c r="U120" s="136"/>
      <c r="V120" s="136"/>
      <c r="W120" s="136"/>
      <c r="X120" s="95"/>
      <c r="Y120" s="95"/>
      <c r="Z120" s="95"/>
      <c r="AA120" s="95"/>
      <c r="AB120" s="95"/>
      <c r="AC120" s="35"/>
      <c r="AJ120" s="35"/>
      <c r="AK120" s="35"/>
      <c r="AL120" s="35"/>
      <c r="AM120" s="35"/>
    </row>
    <row r="121" spans="2:39" s="15" customFormat="1" x14ac:dyDescent="0.3">
      <c r="M121" s="35"/>
      <c r="N121" s="35"/>
      <c r="O121" s="35"/>
      <c r="P121" s="35"/>
      <c r="Q121" s="35"/>
      <c r="R121" s="106"/>
      <c r="S121" s="106"/>
      <c r="T121" s="136"/>
      <c r="U121" s="136"/>
      <c r="V121" s="136"/>
      <c r="W121" s="136"/>
      <c r="X121" s="95"/>
      <c r="Y121" s="95"/>
      <c r="Z121" s="95"/>
      <c r="AA121" s="95"/>
      <c r="AB121" s="95"/>
      <c r="AC121" s="95"/>
      <c r="AD121"/>
      <c r="AE121"/>
      <c r="AJ121" s="35"/>
      <c r="AK121" s="35"/>
      <c r="AL121" s="35"/>
      <c r="AM121" s="35"/>
    </row>
    <row r="122" spans="2:39" s="15" customFormat="1" x14ac:dyDescent="0.3">
      <c r="M122" s="35"/>
      <c r="N122" s="35"/>
      <c r="O122" s="35"/>
      <c r="P122" s="35"/>
      <c r="Q122" s="35"/>
      <c r="R122" s="106"/>
      <c r="S122" s="106"/>
      <c r="T122" s="136"/>
      <c r="U122" s="136"/>
      <c r="V122" s="136"/>
      <c r="W122" s="136"/>
      <c r="X122" s="95"/>
      <c r="Y122" s="95"/>
      <c r="Z122" s="95"/>
      <c r="AA122" s="95"/>
      <c r="AB122" s="95"/>
      <c r="AC122" s="95"/>
      <c r="AD122"/>
      <c r="AE122"/>
      <c r="AJ122" s="35"/>
      <c r="AK122" s="35"/>
      <c r="AL122" s="35"/>
      <c r="AM122" s="35"/>
    </row>
    <row r="123" spans="2:39" s="15" customFormat="1" x14ac:dyDescent="0.3">
      <c r="M123" s="35"/>
      <c r="N123" s="35"/>
      <c r="O123" s="35"/>
      <c r="P123" s="35"/>
      <c r="Q123" s="35"/>
      <c r="R123" s="106"/>
      <c r="S123" s="136"/>
      <c r="T123" s="136"/>
      <c r="U123" s="136"/>
      <c r="V123" s="136"/>
      <c r="W123" s="136"/>
      <c r="X123" s="95"/>
      <c r="Y123" s="95"/>
      <c r="Z123" s="95"/>
      <c r="AA123" s="95"/>
      <c r="AB123" s="95"/>
      <c r="AC123" s="95"/>
      <c r="AD123"/>
      <c r="AE123"/>
      <c r="AJ123" s="35"/>
      <c r="AK123" s="35"/>
      <c r="AL123" s="35"/>
      <c r="AM123" s="35"/>
    </row>
    <row r="124" spans="2:39" s="15" customFormat="1" x14ac:dyDescent="0.3">
      <c r="B124"/>
      <c r="C124"/>
      <c r="D124"/>
      <c r="E124"/>
      <c r="F124"/>
      <c r="G124"/>
      <c r="H124"/>
      <c r="I124"/>
      <c r="J124"/>
      <c r="K124"/>
      <c r="L124"/>
      <c r="M124" s="95"/>
      <c r="N124" s="95"/>
      <c r="O124" s="95"/>
      <c r="P124" s="95"/>
      <c r="Q124" s="95"/>
      <c r="R124" s="106"/>
      <c r="S124" s="136"/>
      <c r="T124" s="136"/>
      <c r="U124" s="136"/>
      <c r="V124" s="136"/>
      <c r="W124" s="136"/>
      <c r="X124" s="95"/>
      <c r="Y124" s="95"/>
      <c r="Z124" s="95"/>
      <c r="AA124" s="95"/>
      <c r="AB124" s="95"/>
      <c r="AC124" s="95"/>
      <c r="AD124"/>
      <c r="AE124"/>
      <c r="AJ124" s="35"/>
      <c r="AK124" s="35"/>
      <c r="AL124" s="35"/>
      <c r="AM124" s="35"/>
    </row>
    <row r="125" spans="2:39" s="15" customFormat="1" x14ac:dyDescent="0.3">
      <c r="B125"/>
      <c r="C125"/>
      <c r="D125"/>
      <c r="E125"/>
      <c r="F125"/>
      <c r="G125"/>
      <c r="H125"/>
      <c r="I125"/>
      <c r="J125"/>
      <c r="K125"/>
      <c r="L125"/>
      <c r="M125" s="95"/>
      <c r="N125" s="95"/>
      <c r="O125" s="95"/>
      <c r="P125" s="95"/>
      <c r="Q125" s="95"/>
      <c r="R125" s="106"/>
      <c r="S125" s="136"/>
      <c r="T125" s="136"/>
      <c r="U125" s="136"/>
      <c r="V125" s="136"/>
      <c r="W125" s="136"/>
      <c r="X125" s="95"/>
      <c r="Y125" s="95"/>
      <c r="Z125" s="95"/>
      <c r="AA125" s="95"/>
      <c r="AB125" s="95"/>
      <c r="AC125" s="95"/>
      <c r="AD125"/>
      <c r="AE125"/>
      <c r="AJ125" s="35"/>
      <c r="AK125" s="35"/>
      <c r="AL125" s="35"/>
      <c r="AM125" s="35"/>
    </row>
    <row r="126" spans="2:39" s="15" customFormat="1" x14ac:dyDescent="0.3">
      <c r="B126"/>
      <c r="C126"/>
      <c r="D126"/>
      <c r="E126"/>
      <c r="F126"/>
      <c r="G126"/>
      <c r="H126"/>
      <c r="I126"/>
      <c r="J126"/>
      <c r="K126"/>
      <c r="L126"/>
      <c r="M126" s="95"/>
      <c r="N126" s="95"/>
      <c r="O126" s="95"/>
      <c r="P126" s="95"/>
      <c r="Q126" s="95"/>
      <c r="R126" s="106"/>
      <c r="S126" s="136"/>
      <c r="T126" s="136"/>
      <c r="U126" s="136"/>
      <c r="V126" s="136"/>
      <c r="W126" s="136"/>
      <c r="X126" s="95"/>
      <c r="Y126" s="95"/>
      <c r="Z126" s="95"/>
      <c r="AA126" s="95"/>
      <c r="AB126" s="95"/>
      <c r="AC126" s="95"/>
      <c r="AD126"/>
      <c r="AE126"/>
      <c r="AJ126" s="35"/>
      <c r="AK126" s="35"/>
      <c r="AL126" s="35"/>
      <c r="AM126" s="35"/>
    </row>
    <row r="127" spans="2:39" s="15" customFormat="1" x14ac:dyDescent="0.3">
      <c r="B127"/>
      <c r="C127"/>
      <c r="D127"/>
      <c r="E127"/>
      <c r="F127"/>
      <c r="G127"/>
      <c r="H127"/>
      <c r="I127"/>
      <c r="J127"/>
      <c r="K127"/>
      <c r="L127"/>
      <c r="M127" s="95"/>
      <c r="N127" s="95"/>
      <c r="O127" s="95"/>
      <c r="P127" s="95"/>
      <c r="Q127" s="95"/>
      <c r="R127" s="106"/>
      <c r="S127" s="136"/>
      <c r="T127" s="136"/>
      <c r="U127" s="136"/>
      <c r="V127" s="136"/>
      <c r="W127" s="136"/>
      <c r="X127" s="95"/>
      <c r="Y127" s="95"/>
      <c r="Z127" s="95"/>
      <c r="AA127" s="95"/>
      <c r="AB127" s="95"/>
      <c r="AC127" s="95"/>
      <c r="AD127"/>
      <c r="AE127"/>
      <c r="AJ127" s="35"/>
      <c r="AK127" s="35"/>
      <c r="AL127" s="35"/>
      <c r="AM127" s="35"/>
    </row>
    <row r="128" spans="2:39" s="15" customFormat="1" x14ac:dyDescent="0.3">
      <c r="B128"/>
      <c r="C128"/>
      <c r="D128"/>
      <c r="E128"/>
      <c r="F128"/>
      <c r="G128"/>
      <c r="H128"/>
      <c r="I128"/>
      <c r="J128"/>
      <c r="K128"/>
      <c r="L128"/>
      <c r="M128" s="95"/>
      <c r="N128" s="95"/>
      <c r="O128" s="95"/>
      <c r="P128" s="95"/>
      <c r="Q128" s="95"/>
      <c r="R128" s="106"/>
      <c r="S128" s="136"/>
      <c r="T128" s="136"/>
      <c r="U128" s="136"/>
      <c r="V128" s="136"/>
      <c r="W128" s="136"/>
      <c r="X128" s="95"/>
      <c r="Y128" s="95"/>
      <c r="Z128" s="95"/>
      <c r="AA128" s="95"/>
      <c r="AB128" s="95"/>
      <c r="AC128" s="95"/>
      <c r="AD128"/>
      <c r="AE128"/>
      <c r="AJ128" s="35"/>
      <c r="AK128" s="35"/>
      <c r="AL128" s="35"/>
      <c r="AM128" s="35"/>
    </row>
    <row r="129" spans="2:39" s="15" customFormat="1" x14ac:dyDescent="0.3">
      <c r="B129"/>
      <c r="C129"/>
      <c r="D129"/>
      <c r="E129"/>
      <c r="F129"/>
      <c r="G129"/>
      <c r="H129"/>
      <c r="I129"/>
      <c r="J129"/>
      <c r="K129"/>
      <c r="L129"/>
      <c r="M129" s="95"/>
      <c r="N129" s="95"/>
      <c r="O129" s="95"/>
      <c r="P129" s="95"/>
      <c r="Q129" s="95"/>
      <c r="R129" s="106"/>
      <c r="S129" s="136"/>
      <c r="T129" s="136"/>
      <c r="U129" s="136"/>
      <c r="V129" s="136"/>
      <c r="W129" s="136"/>
      <c r="X129" s="95"/>
      <c r="Y129" s="95"/>
      <c r="Z129" s="95"/>
      <c r="AA129" s="95"/>
      <c r="AB129" s="95"/>
      <c r="AC129" s="95"/>
      <c r="AD129"/>
      <c r="AE129"/>
      <c r="AJ129" s="35"/>
      <c r="AK129" s="35"/>
      <c r="AL129" s="35"/>
      <c r="AM129" s="35"/>
    </row>
  </sheetData>
  <sheetProtection algorithmName="SHA-512" hashValue="eAgONmDRC59RhenSL25yTSjQtLrZJnSHROY5nR5WMel+8TBllW4Tcr0oNcMrulHE+8LDWfhBKoZKwRvFO5JlMw==" saltValue="cfzGfrFNhZuPMXWtnaK+wA==" spinCount="100000" sheet="1" selectLockedCells="1"/>
  <mergeCells count="76">
    <mergeCell ref="B1:Q1"/>
    <mergeCell ref="B2:Q2"/>
    <mergeCell ref="E16:P16"/>
    <mergeCell ref="E4:P4"/>
    <mergeCell ref="E5:P5"/>
    <mergeCell ref="E8:P8"/>
    <mergeCell ref="E11:P11"/>
    <mergeCell ref="E12:P12"/>
    <mergeCell ref="E13:P13"/>
    <mergeCell ref="E14:P14"/>
    <mergeCell ref="E15:P15"/>
    <mergeCell ref="E9:P9"/>
    <mergeCell ref="E10:P10"/>
    <mergeCell ref="E17:P17"/>
    <mergeCell ref="E18:P18"/>
    <mergeCell ref="E21:N21"/>
    <mergeCell ref="O21:P21"/>
    <mergeCell ref="E22:N22"/>
    <mergeCell ref="O22:P22"/>
    <mergeCell ref="E23:N23"/>
    <mergeCell ref="O23:P23"/>
    <mergeCell ref="E24:N24"/>
    <mergeCell ref="O24:P24"/>
    <mergeCell ref="E25:N25"/>
    <mergeCell ref="O25:P25"/>
    <mergeCell ref="E26:N26"/>
    <mergeCell ref="O26:P26"/>
    <mergeCell ref="E31:N31"/>
    <mergeCell ref="O31:P31"/>
    <mergeCell ref="E32:N32"/>
    <mergeCell ref="O32:P32"/>
    <mergeCell ref="E27:N27"/>
    <mergeCell ref="O27:P27"/>
    <mergeCell ref="E33:N33"/>
    <mergeCell ref="O33:P33"/>
    <mergeCell ref="E34:N34"/>
    <mergeCell ref="O34:P34"/>
    <mergeCell ref="E37:N37"/>
    <mergeCell ref="O37:P37"/>
    <mergeCell ref="E38:N38"/>
    <mergeCell ref="O38:P38"/>
    <mergeCell ref="E39:N39"/>
    <mergeCell ref="O39:P39"/>
    <mergeCell ref="E40:N40"/>
    <mergeCell ref="O40:P40"/>
    <mergeCell ref="E43:N43"/>
    <mergeCell ref="O43:P43"/>
    <mergeCell ref="E44:N44"/>
    <mergeCell ref="O44:P44"/>
    <mergeCell ref="E45:N45"/>
    <mergeCell ref="O45:P45"/>
    <mergeCell ref="E57:N57"/>
    <mergeCell ref="O57:P57"/>
    <mergeCell ref="E48:N48"/>
    <mergeCell ref="O48:P48"/>
    <mergeCell ref="E51:N51"/>
    <mergeCell ref="O51:P51"/>
    <mergeCell ref="E52:N52"/>
    <mergeCell ref="O52:P52"/>
    <mergeCell ref="E53:N53"/>
    <mergeCell ref="O53:P53"/>
    <mergeCell ref="E55:N55"/>
    <mergeCell ref="O55:P55"/>
    <mergeCell ref="H56:J56"/>
    <mergeCell ref="F66:P66"/>
    <mergeCell ref="F67:P67"/>
    <mergeCell ref="F68:P68"/>
    <mergeCell ref="F69:P69"/>
    <mergeCell ref="F70:P70"/>
    <mergeCell ref="E65:P65"/>
    <mergeCell ref="E59:N59"/>
    <mergeCell ref="O59:P59"/>
    <mergeCell ref="E60:N60"/>
    <mergeCell ref="O60:P60"/>
    <mergeCell ref="E63:P63"/>
    <mergeCell ref="E64:P64"/>
  </mergeCells>
  <conditionalFormatting sqref="O59">
    <cfRule type="expression" dxfId="3" priority="2">
      <formula>"&gt;$G$47"</formula>
    </cfRule>
    <cfRule type="expression" dxfId="2" priority="3">
      <formula>"&lt;=$G$47"</formula>
    </cfRule>
  </conditionalFormatting>
  <conditionalFormatting sqref="O60">
    <cfRule type="expression" dxfId="1" priority="1">
      <formula>$O$60&gt;$O$59</formula>
    </cfRule>
    <cfRule type="expression" dxfId="0" priority="4">
      <formula>$O$60&lt;=$O$59</formula>
    </cfRule>
  </conditionalFormatting>
  <dataValidations count="2">
    <dataValidation type="custom" allowBlank="1" showInputMessage="1" showErrorMessage="1" sqref="A8:B8 D8:F8" xr:uid="{E25B9410-A9A3-45B0-BF36-AF9B1B4FE50E}">
      <formula1>"&lt;0&gt;0"</formula1>
    </dataValidation>
    <dataValidation type="list" allowBlank="1" showInputMessage="1" showErrorMessage="1" sqref="O37:P40 O43:P44 O22:P26" xr:uid="{062E93BD-BD8B-4FE1-B185-E85C0319A1FD}">
      <formula1>$U$30:$U$31</formula1>
    </dataValidation>
  </dataValidations>
  <pageMargins left="0.7" right="0.7" top="0.75" bottom="0.75" header="0.3" footer="0.3"/>
  <pageSetup scale="53" orientation="portrait" r:id="rId1"/>
  <headerFooter>
    <oddHeader>&amp;L&amp;G</oddHeader>
    <oddFooter>&amp;LVersion - 2023.0.01&amp;CWHEDA MULTIFAMILY APPLICATION&amp;R&amp;P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A7312-5190-4A74-859A-892521C43D91}">
  <dimension ref="A1:C27"/>
  <sheetViews>
    <sheetView zoomScaleNormal="100" workbookViewId="0">
      <selection activeCell="E25" sqref="E25"/>
    </sheetView>
  </sheetViews>
  <sheetFormatPr defaultRowHeight="14.4" x14ac:dyDescent="0.3"/>
  <cols>
    <col min="1" max="1" width="20.5546875" customWidth="1"/>
    <col min="3" max="3" width="13.33203125" customWidth="1"/>
  </cols>
  <sheetData>
    <row r="1" spans="1:3" x14ac:dyDescent="0.3">
      <c r="A1" s="222" t="s">
        <v>100</v>
      </c>
      <c r="B1" s="222"/>
      <c r="C1" s="222"/>
    </row>
    <row r="3" spans="1:3" x14ac:dyDescent="0.3">
      <c r="A3" t="s">
        <v>99</v>
      </c>
    </row>
    <row r="4" spans="1:3" x14ac:dyDescent="0.3">
      <c r="A4" t="s">
        <v>98</v>
      </c>
    </row>
    <row r="5" spans="1:3" x14ac:dyDescent="0.3">
      <c r="A5" t="s">
        <v>97</v>
      </c>
    </row>
    <row r="6" spans="1:3" x14ac:dyDescent="0.3">
      <c r="A6" t="s">
        <v>96</v>
      </c>
    </row>
    <row r="7" spans="1:3" x14ac:dyDescent="0.3">
      <c r="A7" t="s">
        <v>95</v>
      </c>
    </row>
    <row r="8" spans="1:3" x14ac:dyDescent="0.3">
      <c r="A8" t="s">
        <v>94</v>
      </c>
    </row>
    <row r="9" spans="1:3" x14ac:dyDescent="0.3">
      <c r="A9" t="s">
        <v>93</v>
      </c>
    </row>
    <row r="10" spans="1:3" x14ac:dyDescent="0.3">
      <c r="A10" t="s">
        <v>92</v>
      </c>
    </row>
    <row r="11" spans="1:3" x14ac:dyDescent="0.3">
      <c r="A11" t="s">
        <v>91</v>
      </c>
    </row>
    <row r="12" spans="1:3" x14ac:dyDescent="0.3">
      <c r="A12" t="s">
        <v>90</v>
      </c>
    </row>
    <row r="13" spans="1:3" x14ac:dyDescent="0.3">
      <c r="A13" t="s">
        <v>89</v>
      </c>
    </row>
    <row r="14" spans="1:3" x14ac:dyDescent="0.3">
      <c r="A14" t="s">
        <v>88</v>
      </c>
    </row>
    <row r="15" spans="1:3" x14ac:dyDescent="0.3">
      <c r="A15" t="s">
        <v>87</v>
      </c>
    </row>
    <row r="16" spans="1:3" x14ac:dyDescent="0.3">
      <c r="A16" t="s">
        <v>32</v>
      </c>
    </row>
    <row r="17" spans="1:1" x14ac:dyDescent="0.3">
      <c r="A17" t="s">
        <v>86</v>
      </c>
    </row>
    <row r="18" spans="1:1" x14ac:dyDescent="0.3">
      <c r="A18" t="s">
        <v>85</v>
      </c>
    </row>
    <row r="19" spans="1:1" x14ac:dyDescent="0.3">
      <c r="A19" t="s">
        <v>84</v>
      </c>
    </row>
    <row r="20" spans="1:1" x14ac:dyDescent="0.3">
      <c r="A20" t="s">
        <v>83</v>
      </c>
    </row>
    <row r="21" spans="1:1" x14ac:dyDescent="0.3">
      <c r="A21" t="s">
        <v>82</v>
      </c>
    </row>
    <row r="22" spans="1:1" x14ac:dyDescent="0.3">
      <c r="A22" t="s">
        <v>81</v>
      </c>
    </row>
    <row r="23" spans="1:1" x14ac:dyDescent="0.3">
      <c r="A23" t="s">
        <v>80</v>
      </c>
    </row>
    <row r="24" spans="1:1" x14ac:dyDescent="0.3">
      <c r="A24" t="s">
        <v>79</v>
      </c>
    </row>
    <row r="25" spans="1:1" x14ac:dyDescent="0.3">
      <c r="A25" t="s">
        <v>78</v>
      </c>
    </row>
    <row r="26" spans="1:1" x14ac:dyDescent="0.3">
      <c r="A26" t="s">
        <v>77</v>
      </c>
    </row>
    <row r="27" spans="1:1" x14ac:dyDescent="0.3">
      <c r="A27" t="s">
        <v>76</v>
      </c>
    </row>
  </sheetData>
  <sheetProtection algorithmName="SHA-512" hashValue="5WhkjrWuGZ8V46jY2CV0vF5k7hmtBH8N7qOfzT4KRQfq2eqNpRqfvRefVlk17T/5FYuknGabArxNK6sbiyUBeQ==" saltValue="iy/uCfK/4BJaerOqmgzybw==" spinCount="100000" sheet="1" selectLockedCells="1"/>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Max Cost Model</vt:lpstr>
      <vt:lpstr>Metro Counties</vt:lpstr>
      <vt:lpstr>Max_Cost_Model</vt:lpstr>
      <vt:lpstr>'Max Cost Model'!Print_Area</vt:lpstr>
      <vt:lpstr>'Metro Counties'!Print_Area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Beres</dc:creator>
  <cp:lastModifiedBy>Emily Z. Francis</cp:lastModifiedBy>
  <dcterms:created xsi:type="dcterms:W3CDTF">2023-09-20T20:41:27Z</dcterms:created>
  <dcterms:modified xsi:type="dcterms:W3CDTF">2024-10-02T22:40:49Z</dcterms:modified>
</cp:coreProperties>
</file>